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465" windowWidth="20730" windowHeight="11760" tabRatio="952" activeTab="13"/>
  </bookViews>
  <sheets>
    <sheet name="Title" sheetId="1" state="hidden" r:id="rId1"/>
    <sheet name="Thực hiện 2020" sheetId="23" state="hidden" r:id="rId2"/>
    <sheet name="Sheet3" sheetId="24" state="hidden" r:id="rId3"/>
    <sheet name="01 CH" sheetId="25" r:id="rId4"/>
    <sheet name="02 CH" sheetId="2" r:id="rId5"/>
    <sheet name="02CH" sheetId="3" state="hidden" r:id="rId6"/>
    <sheet name="03CH" sheetId="4" state="hidden" r:id="rId7"/>
    <sheet name="04CH" sheetId="5" state="hidden" r:id="rId8"/>
    <sheet name="05CH" sheetId="6" state="hidden" r:id="rId9"/>
    <sheet name="03 CH" sheetId="7" r:id="rId10"/>
    <sheet name="04 CH" sheetId="8" r:id="rId11"/>
    <sheet name="05 CH" sheetId="9" r:id="rId12"/>
    <sheet name="06 CH" sheetId="10" r:id="rId13"/>
    <sheet name="07 CH" sheetId="11" r:id="rId14"/>
    <sheet name="DMCT_21_30" sheetId="18" state="hidden" r:id="rId15"/>
    <sheet name="11CH" sheetId="12" state="hidden" r:id="rId16"/>
    <sheet name="12CH" sheetId="13" state="hidden" r:id="rId17"/>
    <sheet name="08 CH" sheetId="14" r:id="rId18"/>
    <sheet name="KH_2021" sheetId="20" state="hidden" r:id="rId19"/>
    <sheet name="Compare 20-30" sheetId="19" state="hidden" r:id="rId20"/>
    <sheet name="Compare 2" sheetId="17" state="hidden" r:id="rId21"/>
    <sheet name="Compare" sheetId="16" state="hidden" r:id="rId22"/>
    <sheet name="Land profits" sheetId="21"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Đất_khu_vui_chơi__giải_trí_công_cộng" comment="Tourism areas">'02CH'!$B$43</definedName>
    <definedName name="_xlnm.Print_Titles" localSheetId="4">'02 CH'!$5:$6</definedName>
    <definedName name="_xlnm.Print_Titles" localSheetId="13">'07 CH'!$4:$5</definedName>
    <definedName name="_xlnm.Print_Titles" localSheetId="17">'08 CH'!$A:$C</definedName>
    <definedName name="_xlnm.Print_Titles" localSheetId="14">DMCT_21_30!$2:$5</definedName>
  </definedNames>
  <calcPr calcId="144525"/>
</workbook>
</file>

<file path=xl/calcChain.xml><?xml version="1.0" encoding="utf-8"?>
<calcChain xmlns="http://schemas.openxmlformats.org/spreadsheetml/2006/main">
  <c r="G9" i="7" l="1"/>
  <c r="I9" i="7"/>
  <c r="J9" i="7"/>
  <c r="K9" i="7"/>
  <c r="M9" i="7"/>
  <c r="N9" i="7"/>
  <c r="O9" i="7"/>
  <c r="P9" i="7"/>
  <c r="Q9" i="7"/>
  <c r="R9" i="7"/>
  <c r="S9" i="7"/>
  <c r="T9" i="7"/>
  <c r="U9" i="7"/>
  <c r="F9" i="7"/>
  <c r="G65" i="2"/>
  <c r="I65" i="2"/>
  <c r="J65" i="2"/>
  <c r="K65" i="2"/>
  <c r="L65" i="2"/>
  <c r="M65" i="2"/>
  <c r="N65" i="2"/>
  <c r="O65" i="2"/>
  <c r="P65" i="2"/>
  <c r="Q65" i="2"/>
  <c r="D41" i="11" l="1"/>
  <c r="D173" i="11"/>
  <c r="B47" i="11"/>
  <c r="C47" i="11"/>
  <c r="E47" i="11" s="1"/>
  <c r="F47" i="11"/>
  <c r="F49" i="11" s="1"/>
  <c r="H47" i="11"/>
  <c r="J47" i="11"/>
  <c r="J48" i="11" s="1"/>
  <c r="J49" i="11" s="1"/>
  <c r="B48" i="11"/>
  <c r="C48" i="11"/>
  <c r="E48" i="11" s="1"/>
  <c r="F48" i="11"/>
  <c r="H48" i="11"/>
  <c r="B49" i="11"/>
  <c r="C49" i="11"/>
  <c r="E49" i="11" s="1"/>
  <c r="H49" i="11"/>
  <c r="B50" i="11"/>
  <c r="C50" i="11"/>
  <c r="E50" i="11" s="1"/>
  <c r="F50" i="11"/>
  <c r="J50" i="11"/>
  <c r="E51" i="11"/>
  <c r="E52" i="11"/>
  <c r="E53" i="11"/>
  <c r="E54" i="11"/>
  <c r="E55" i="11"/>
  <c r="E56" i="11"/>
  <c r="B81" i="11"/>
  <c r="F83" i="11"/>
  <c r="D17" i="11"/>
  <c r="E17" i="11"/>
  <c r="D248" i="11"/>
  <c r="E248" i="11"/>
  <c r="F248" i="11"/>
  <c r="C248" i="11"/>
  <c r="B248" i="11"/>
  <c r="C247" i="11"/>
  <c r="E247" i="11" s="1"/>
  <c r="B247" i="11"/>
  <c r="H245" i="11"/>
  <c r="C245" i="11"/>
  <c r="E245" i="11" s="1"/>
  <c r="B245" i="11"/>
  <c r="E244" i="11"/>
  <c r="E242" i="11"/>
  <c r="J241" i="11"/>
  <c r="C241" i="11"/>
  <c r="E241" i="11" s="1"/>
  <c r="B241" i="11"/>
  <c r="C240" i="11"/>
  <c r="E240" i="11"/>
  <c r="B240" i="11"/>
  <c r="E239" i="11"/>
  <c r="J231" i="11"/>
  <c r="H231" i="11"/>
  <c r="C231" i="11"/>
  <c r="E231" i="11" s="1"/>
  <c r="B231" i="11"/>
  <c r="H230" i="11"/>
  <c r="C230" i="11"/>
  <c r="E230" i="11" s="1"/>
  <c r="B230" i="11"/>
  <c r="C229" i="11"/>
  <c r="E229" i="11" s="1"/>
  <c r="B229" i="11"/>
  <c r="H228" i="11"/>
  <c r="C228" i="11"/>
  <c r="E228" i="11" s="1"/>
  <c r="B228" i="11"/>
  <c r="D227" i="11"/>
  <c r="C226" i="11"/>
  <c r="E226" i="11" s="1"/>
  <c r="C225" i="11"/>
  <c r="E225" i="11" s="1"/>
  <c r="C224" i="11"/>
  <c r="E224" i="11" s="1"/>
  <c r="H223" i="11"/>
  <c r="C223" i="11"/>
  <c r="E223" i="11" s="1"/>
  <c r="B223" i="11"/>
  <c r="H222" i="11"/>
  <c r="C222" i="11"/>
  <c r="E222" i="11" s="1"/>
  <c r="B222" i="11"/>
  <c r="H221" i="11"/>
  <c r="C221" i="11"/>
  <c r="E221" i="11" s="1"/>
  <c r="B221" i="11"/>
  <c r="H220" i="11"/>
  <c r="C220" i="11"/>
  <c r="E220" i="11" s="1"/>
  <c r="B220" i="11"/>
  <c r="H219" i="11"/>
  <c r="C219" i="11"/>
  <c r="E219" i="11" s="1"/>
  <c r="B219" i="11"/>
  <c r="C217" i="11"/>
  <c r="E217" i="11" s="1"/>
  <c r="B217" i="11"/>
  <c r="E211" i="11"/>
  <c r="E210" i="11"/>
  <c r="E209" i="11"/>
  <c r="E208" i="11"/>
  <c r="E207" i="11"/>
  <c r="E206" i="11"/>
  <c r="E205" i="11"/>
  <c r="C204" i="11"/>
  <c r="E204" i="11" s="1"/>
  <c r="H203" i="11"/>
  <c r="E203" i="11"/>
  <c r="B203" i="11"/>
  <c r="H202" i="11"/>
  <c r="E202" i="11"/>
  <c r="B202" i="11"/>
  <c r="H201" i="11"/>
  <c r="E201" i="11"/>
  <c r="B201" i="11"/>
  <c r="H200" i="11"/>
  <c r="C200" i="11"/>
  <c r="B200" i="11"/>
  <c r="J199" i="11"/>
  <c r="H199" i="11"/>
  <c r="E199" i="11"/>
  <c r="B199" i="11"/>
  <c r="H198" i="11"/>
  <c r="E198" i="11"/>
  <c r="B198" i="11"/>
  <c r="H197" i="11"/>
  <c r="E197" i="11"/>
  <c r="H196" i="11"/>
  <c r="E196" i="11"/>
  <c r="E190" i="11"/>
  <c r="E189" i="11"/>
  <c r="E188" i="11"/>
  <c r="E187" i="11"/>
  <c r="C186" i="11"/>
  <c r="E186" i="11" s="1"/>
  <c r="E185" i="11" s="1"/>
  <c r="B186" i="11"/>
  <c r="B185" i="11"/>
  <c r="J175" i="11"/>
  <c r="H175" i="11"/>
  <c r="C175" i="11"/>
  <c r="E175" i="11" s="1"/>
  <c r="J174" i="11"/>
  <c r="H174" i="11"/>
  <c r="C174" i="11"/>
  <c r="E174" i="11" s="1"/>
  <c r="E153" i="11"/>
  <c r="C153" i="11"/>
  <c r="B153" i="11"/>
  <c r="H145" i="11"/>
  <c r="C145" i="11"/>
  <c r="E145" i="11" s="1"/>
  <c r="B145" i="11"/>
  <c r="H116" i="11"/>
  <c r="C116" i="11"/>
  <c r="E116" i="11" s="1"/>
  <c r="H115" i="11"/>
  <c r="C115" i="11"/>
  <c r="E115" i="11" s="1"/>
  <c r="B115" i="11"/>
  <c r="B114" i="11"/>
  <c r="E110" i="11"/>
  <c r="C110" i="11"/>
  <c r="B110" i="11"/>
  <c r="E106" i="11"/>
  <c r="C106" i="11"/>
  <c r="E102" i="11"/>
  <c r="C102" i="11"/>
  <c r="E101" i="11"/>
  <c r="H83" i="11"/>
  <c r="C83" i="11"/>
  <c r="E83" i="11" s="1"/>
  <c r="B83" i="11"/>
  <c r="H82" i="11"/>
  <c r="C82" i="11"/>
  <c r="E82" i="11" s="1"/>
  <c r="E81" i="11" s="1"/>
  <c r="B82" i="11"/>
  <c r="H72" i="11"/>
  <c r="C72" i="11"/>
  <c r="E72" i="11" s="1"/>
  <c r="E71" i="11" s="1"/>
  <c r="B72" i="11"/>
  <c r="B71" i="11"/>
  <c r="E69" i="11"/>
  <c r="C69" i="11"/>
  <c r="B69" i="11"/>
  <c r="J64" i="11"/>
  <c r="H64" i="11"/>
  <c r="C64" i="11"/>
  <c r="E64" i="11" s="1"/>
  <c r="E63" i="11" s="1"/>
  <c r="B64" i="11"/>
  <c r="B63" i="11"/>
  <c r="J59" i="11"/>
  <c r="H59" i="11"/>
  <c r="C59" i="11"/>
  <c r="E59" i="11" s="1"/>
  <c r="B59" i="11"/>
  <c r="J58" i="11"/>
  <c r="H58" i="11"/>
  <c r="C58" i="11"/>
  <c r="E58" i="11" s="1"/>
  <c r="E57" i="11" s="1"/>
  <c r="B58" i="11"/>
  <c r="J46" i="11"/>
  <c r="H46" i="11"/>
  <c r="C46" i="11"/>
  <c r="E46" i="11" s="1"/>
  <c r="B46" i="11"/>
  <c r="J45" i="11"/>
  <c r="H45" i="11"/>
  <c r="C45" i="11"/>
  <c r="E45" i="11" s="1"/>
  <c r="B45" i="11"/>
  <c r="J44" i="11"/>
  <c r="H44" i="11"/>
  <c r="C44" i="11"/>
  <c r="E44" i="11" s="1"/>
  <c r="B44" i="11"/>
  <c r="J43" i="11"/>
  <c r="H43" i="11"/>
  <c r="C43" i="11"/>
  <c r="E43" i="11" s="1"/>
  <c r="B43" i="11"/>
  <c r="J42" i="11"/>
  <c r="H42" i="11"/>
  <c r="C42" i="11"/>
  <c r="E42" i="11" s="1"/>
  <c r="B42" i="11"/>
  <c r="B41" i="11"/>
  <c r="H37" i="11"/>
  <c r="C37" i="11"/>
  <c r="E37" i="11" s="1"/>
  <c r="B37" i="11"/>
  <c r="B57" i="18" s="1"/>
  <c r="J36" i="11"/>
  <c r="AD56" i="18" s="1"/>
  <c r="H36" i="11"/>
  <c r="C36" i="11"/>
  <c r="E36" i="11" s="1"/>
  <c r="B36" i="11"/>
  <c r="H35" i="11"/>
  <c r="C35" i="11"/>
  <c r="E35" i="11" s="1"/>
  <c r="B35" i="11"/>
  <c r="B55" i="18" s="1"/>
  <c r="H34" i="11"/>
  <c r="F34" i="11"/>
  <c r="F35" i="11" s="1"/>
  <c r="F36" i="11" s="1"/>
  <c r="C34" i="11"/>
  <c r="E34" i="11" s="1"/>
  <c r="B34" i="11"/>
  <c r="B54" i="18" s="1"/>
  <c r="H33" i="11"/>
  <c r="C33" i="11"/>
  <c r="E33" i="11" s="1"/>
  <c r="B33" i="11"/>
  <c r="E32" i="11"/>
  <c r="B32" i="11"/>
  <c r="B52" i="18" s="1"/>
  <c r="C31" i="11"/>
  <c r="E31" i="11" s="1"/>
  <c r="B31" i="11"/>
  <c r="B51" i="18" s="1"/>
  <c r="J30" i="11"/>
  <c r="AD50" i="18" s="1"/>
  <c r="C30" i="11"/>
  <c r="E30" i="11" s="1"/>
  <c r="B30" i="11"/>
  <c r="B50" i="18" s="1"/>
  <c r="J29" i="11"/>
  <c r="AD49" i="18" s="1"/>
  <c r="H29" i="11"/>
  <c r="C29" i="11"/>
  <c r="E29" i="11" s="1"/>
  <c r="B29" i="11"/>
  <c r="B49" i="18" s="1"/>
  <c r="J28" i="11"/>
  <c r="AD48" i="18" s="1"/>
  <c r="H28" i="11"/>
  <c r="F28" i="11"/>
  <c r="F29" i="11" s="1"/>
  <c r="F30" i="11" s="1"/>
  <c r="F31" i="11" s="1"/>
  <c r="C28" i="11"/>
  <c r="E28" i="11" s="1"/>
  <c r="B28" i="11"/>
  <c r="B48" i="18" s="1"/>
  <c r="C27" i="11"/>
  <c r="E27" i="11" s="1"/>
  <c r="B27" i="11"/>
  <c r="B47" i="18" s="1"/>
  <c r="H25" i="11"/>
  <c r="C25" i="11"/>
  <c r="E25" i="11" s="1"/>
  <c r="B25" i="11"/>
  <c r="B45" i="18" s="1"/>
  <c r="E22" i="11"/>
  <c r="E21" i="11"/>
  <c r="B18" i="11"/>
  <c r="B36" i="18" s="1"/>
  <c r="C17" i="11"/>
  <c r="B17" i="11"/>
  <c r="C16" i="11"/>
  <c r="C35" i="18" s="1"/>
  <c r="E35" i="18" s="1"/>
  <c r="B16" i="11"/>
  <c r="B35" i="18" s="1"/>
  <c r="E12" i="11"/>
  <c r="E11" i="11"/>
  <c r="E10" i="11"/>
  <c r="E9" i="11"/>
  <c r="C8" i="11"/>
  <c r="C13" i="11" s="1"/>
  <c r="B8" i="11"/>
  <c r="B13" i="18" s="1"/>
  <c r="P46" i="7"/>
  <c r="S23" i="7"/>
  <c r="R38" i="7"/>
  <c r="S17" i="7"/>
  <c r="AA36" i="4"/>
  <c r="Z36" i="4"/>
  <c r="Y36" i="4"/>
  <c r="X36" i="4"/>
  <c r="W36" i="4"/>
  <c r="V36" i="4"/>
  <c r="U36" i="4"/>
  <c r="T36" i="4"/>
  <c r="S36" i="4"/>
  <c r="R36" i="4"/>
  <c r="Q36" i="4"/>
  <c r="P36" i="4"/>
  <c r="AA35" i="4"/>
  <c r="Z35" i="4"/>
  <c r="Y35" i="4"/>
  <c r="X35" i="4"/>
  <c r="W35" i="4"/>
  <c r="V35" i="4"/>
  <c r="T35" i="4"/>
  <c r="S35" i="4"/>
  <c r="R35" i="4"/>
  <c r="Q35" i="4"/>
  <c r="P35" i="4"/>
  <c r="AA34" i="4"/>
  <c r="Z34" i="4"/>
  <c r="Y34" i="4"/>
  <c r="X34" i="4"/>
  <c r="W34" i="4"/>
  <c r="V34" i="4"/>
  <c r="T34" i="4"/>
  <c r="S34" i="4"/>
  <c r="R34" i="4"/>
  <c r="Q34" i="4"/>
  <c r="P34" i="4"/>
  <c r="AA33" i="4"/>
  <c r="Z33" i="4"/>
  <c r="Y33" i="4"/>
  <c r="X33" i="4"/>
  <c r="W33" i="4"/>
  <c r="V33" i="4"/>
  <c r="U33" i="4"/>
  <c r="T33" i="4"/>
  <c r="S33" i="4"/>
  <c r="R33" i="4"/>
  <c r="Q33" i="4"/>
  <c r="P33" i="4"/>
  <c r="AA32" i="4"/>
  <c r="Z32" i="4"/>
  <c r="Y32" i="4"/>
  <c r="X32" i="4"/>
  <c r="W32" i="4"/>
  <c r="V32" i="4"/>
  <c r="T32" i="4"/>
  <c r="S32" i="4"/>
  <c r="R32" i="4"/>
  <c r="Q32" i="4"/>
  <c r="P32" i="4"/>
  <c r="AA31" i="4"/>
  <c r="Z31" i="4"/>
  <c r="Y31" i="4"/>
  <c r="X31" i="4"/>
  <c r="W31" i="4"/>
  <c r="V31" i="4"/>
  <c r="T31" i="4"/>
  <c r="S31" i="4"/>
  <c r="R31" i="4"/>
  <c r="Q31" i="4"/>
  <c r="P31" i="4"/>
  <c r="O40" i="4"/>
  <c r="O39" i="4"/>
  <c r="O38" i="4"/>
  <c r="O37" i="4"/>
  <c r="O36" i="4"/>
  <c r="O35" i="4"/>
  <c r="O34" i="4"/>
  <c r="O33" i="4"/>
  <c r="O32" i="4"/>
  <c r="O31" i="4"/>
  <c r="N40" i="4"/>
  <c r="N39" i="4"/>
  <c r="N38" i="4"/>
  <c r="N37" i="4"/>
  <c r="N36" i="4"/>
  <c r="N35" i="4"/>
  <c r="N34" i="4"/>
  <c r="N33" i="4"/>
  <c r="N32" i="4"/>
  <c r="N31" i="4"/>
  <c r="N30" i="4"/>
  <c r="M31" i="4"/>
  <c r="AA30" i="4"/>
  <c r="Z30" i="4"/>
  <c r="Y30" i="4"/>
  <c r="X30" i="4"/>
  <c r="W30" i="4"/>
  <c r="V30" i="4"/>
  <c r="T30" i="4"/>
  <c r="S30" i="4"/>
  <c r="R30" i="4"/>
  <c r="Q30" i="4"/>
  <c r="P30" i="4"/>
  <c r="O30" i="4"/>
  <c r="M40" i="4"/>
  <c r="M39" i="4"/>
  <c r="M38" i="4"/>
  <c r="M37" i="4"/>
  <c r="M36" i="4"/>
  <c r="M35" i="4"/>
  <c r="M34" i="4"/>
  <c r="M33" i="4"/>
  <c r="M32" i="4"/>
  <c r="M30" i="4"/>
  <c r="L44" i="4"/>
  <c r="L17" i="4"/>
  <c r="M19" i="2"/>
  <c r="O19" i="14"/>
  <c r="Q27" i="7"/>
  <c r="T36" i="7"/>
  <c r="R18" i="7"/>
  <c r="P37" i="4"/>
  <c r="Q37" i="4"/>
  <c r="R37" i="4"/>
  <c r="S37" i="4"/>
  <c r="T37" i="4"/>
  <c r="U37" i="4"/>
  <c r="V37" i="4"/>
  <c r="W37" i="4"/>
  <c r="X37" i="4"/>
  <c r="Y37" i="4"/>
  <c r="Z37" i="4"/>
  <c r="AA37" i="4"/>
  <c r="P38" i="4"/>
  <c r="Q38" i="4"/>
  <c r="R38" i="4"/>
  <c r="S38" i="4"/>
  <c r="T38" i="4"/>
  <c r="U38" i="4"/>
  <c r="V38" i="4"/>
  <c r="W38" i="4"/>
  <c r="X38" i="4"/>
  <c r="Y38" i="4"/>
  <c r="Z38" i="4"/>
  <c r="AA38" i="4"/>
  <c r="P39" i="4"/>
  <c r="Q39" i="4"/>
  <c r="R39" i="4"/>
  <c r="S39" i="4"/>
  <c r="T39" i="4"/>
  <c r="U39" i="4"/>
  <c r="V39" i="4"/>
  <c r="W39" i="4"/>
  <c r="X39" i="4"/>
  <c r="Y39" i="4"/>
  <c r="Z39" i="4"/>
  <c r="AA39" i="4"/>
  <c r="P40" i="4"/>
  <c r="Q40" i="4"/>
  <c r="R40" i="4"/>
  <c r="S40" i="4"/>
  <c r="T40" i="4"/>
  <c r="U40" i="4"/>
  <c r="V40" i="4"/>
  <c r="W40" i="4"/>
  <c r="X40" i="4"/>
  <c r="Y40" i="4"/>
  <c r="Z40" i="4"/>
  <c r="AA40" i="4"/>
  <c r="D9" i="2"/>
  <c r="E9" i="2"/>
  <c r="F9" i="2"/>
  <c r="D20" i="2"/>
  <c r="E20" i="2"/>
  <c r="F20" i="2"/>
  <c r="M41" i="4"/>
  <c r="N41" i="4"/>
  <c r="O41" i="4"/>
  <c r="S45" i="19" s="1"/>
  <c r="P41" i="4"/>
  <c r="S46" i="19" s="1"/>
  <c r="Q41" i="4"/>
  <c r="S47" i="19" s="1"/>
  <c r="R41" i="4"/>
  <c r="S48" i="19" s="1"/>
  <c r="S41" i="4"/>
  <c r="U41" i="4"/>
  <c r="S51" i="19"/>
  <c r="M42" i="4"/>
  <c r="N42" i="4"/>
  <c r="O42" i="4"/>
  <c r="V45" i="19"/>
  <c r="P42" i="4"/>
  <c r="V46" i="19"/>
  <c r="Q42" i="4"/>
  <c r="R42" i="4"/>
  <c r="V48" i="19" s="1"/>
  <c r="S42" i="4"/>
  <c r="V49" i="19" s="1"/>
  <c r="U42" i="4"/>
  <c r="V51" i="19" s="1"/>
  <c r="M43" i="4"/>
  <c r="N43" i="4"/>
  <c r="O43" i="4"/>
  <c r="P43" i="4"/>
  <c r="Q43" i="4"/>
  <c r="R43" i="4"/>
  <c r="S43" i="4"/>
  <c r="U43" i="4"/>
  <c r="M46" i="4"/>
  <c r="N46" i="4"/>
  <c r="O46" i="4"/>
  <c r="P46" i="4"/>
  <c r="Q46" i="4"/>
  <c r="R46" i="4"/>
  <c r="S46" i="4"/>
  <c r="U46" i="4"/>
  <c r="M47" i="4"/>
  <c r="N47" i="4"/>
  <c r="O47" i="4"/>
  <c r="P47" i="4"/>
  <c r="Q47" i="4"/>
  <c r="R47" i="4"/>
  <c r="S47" i="4"/>
  <c r="U47" i="4"/>
  <c r="M48" i="4"/>
  <c r="N48" i="4"/>
  <c r="O48" i="4"/>
  <c r="P48" i="4"/>
  <c r="Q48" i="4"/>
  <c r="R48" i="4"/>
  <c r="S48" i="4"/>
  <c r="U48" i="4"/>
  <c r="M49" i="4"/>
  <c r="N49" i="4"/>
  <c r="O49" i="4"/>
  <c r="P49" i="4"/>
  <c r="Q49" i="4"/>
  <c r="R49" i="4"/>
  <c r="S49" i="4"/>
  <c r="U49" i="4"/>
  <c r="M50" i="4"/>
  <c r="N50" i="4"/>
  <c r="O50" i="4"/>
  <c r="P50" i="4"/>
  <c r="Q50" i="4"/>
  <c r="R50" i="4"/>
  <c r="S50" i="4"/>
  <c r="U50" i="4"/>
  <c r="M51" i="4"/>
  <c r="N51" i="4"/>
  <c r="O51" i="4"/>
  <c r="P51" i="4"/>
  <c r="Q51" i="4"/>
  <c r="R51" i="4"/>
  <c r="S51" i="4"/>
  <c r="U51" i="4"/>
  <c r="M52" i="4"/>
  <c r="N52" i="4"/>
  <c r="O52" i="4"/>
  <c r="D64" i="19" s="1"/>
  <c r="P52" i="4"/>
  <c r="D65" i="19" s="1"/>
  <c r="Q52" i="4"/>
  <c r="R52" i="4"/>
  <c r="S52" i="4"/>
  <c r="U52" i="4"/>
  <c r="I26" i="5"/>
  <c r="I37" i="5"/>
  <c r="G33" i="6"/>
  <c r="F29" i="6"/>
  <c r="P25" i="6"/>
  <c r="M29" i="5"/>
  <c r="M34" i="5"/>
  <c r="S45" i="6"/>
  <c r="S36" i="6"/>
  <c r="S35" i="6"/>
  <c r="G29" i="6"/>
  <c r="K29" i="6"/>
  <c r="M29" i="6"/>
  <c r="R28" i="6"/>
  <c r="P24" i="6"/>
  <c r="S24" i="6"/>
  <c r="R23" i="6"/>
  <c r="N21" i="6"/>
  <c r="O35" i="5"/>
  <c r="P25" i="5"/>
  <c r="Q30" i="5"/>
  <c r="R35" i="5"/>
  <c r="S35" i="5"/>
  <c r="O24" i="5"/>
  <c r="R34" i="5"/>
  <c r="R24" i="5"/>
  <c r="S34" i="5"/>
  <c r="S24" i="5"/>
  <c r="S17" i="6"/>
  <c r="S21" i="6"/>
  <c r="S28" i="6"/>
  <c r="S33" i="6"/>
  <c r="S40" i="6"/>
  <c r="S42" i="6"/>
  <c r="S43" i="6"/>
  <c r="R31" i="5"/>
  <c r="R24" i="6"/>
  <c r="R26" i="6"/>
  <c r="R32" i="6"/>
  <c r="R33" i="6"/>
  <c r="R34" i="6"/>
  <c r="R35" i="6"/>
  <c r="R41" i="6"/>
  <c r="R43" i="6"/>
  <c r="R45" i="6"/>
  <c r="R46" i="6"/>
  <c r="Q38" i="5"/>
  <c r="Q18" i="6"/>
  <c r="Q19" i="6"/>
  <c r="Q21" i="6"/>
  <c r="Q24" i="6"/>
  <c r="Q25" i="6"/>
  <c r="Q27" i="6"/>
  <c r="Q31" i="6"/>
  <c r="Q32" i="6"/>
  <c r="Q35" i="6"/>
  <c r="Q42" i="6"/>
  <c r="P35" i="5"/>
  <c r="P15" i="6"/>
  <c r="P16" i="6"/>
  <c r="P27" i="6"/>
  <c r="P31" i="6"/>
  <c r="P32" i="6"/>
  <c r="P36" i="6"/>
  <c r="P38" i="6"/>
  <c r="P39" i="6"/>
  <c r="O15" i="6"/>
  <c r="O19" i="6"/>
  <c r="O24" i="6"/>
  <c r="O28" i="6"/>
  <c r="O30" i="6"/>
  <c r="O32" i="6"/>
  <c r="O39" i="6"/>
  <c r="O41" i="6"/>
  <c r="O42" i="6"/>
  <c r="N16" i="6"/>
  <c r="N17" i="6"/>
  <c r="N23" i="6"/>
  <c r="N24" i="6"/>
  <c r="N26" i="6"/>
  <c r="N27" i="6"/>
  <c r="N32" i="6"/>
  <c r="N33" i="6"/>
  <c r="N39" i="6"/>
  <c r="N41" i="6"/>
  <c r="L26" i="5"/>
  <c r="L34" i="5"/>
  <c r="L31" i="6"/>
  <c r="L33" i="6"/>
  <c r="L40" i="6"/>
  <c r="L42" i="6"/>
  <c r="M19" i="6"/>
  <c r="M26" i="6"/>
  <c r="M31" i="6"/>
  <c r="M33" i="6"/>
  <c r="M41" i="6"/>
  <c r="M42" i="6"/>
  <c r="K26" i="5"/>
  <c r="K37" i="5"/>
  <c r="K33" i="6"/>
  <c r="K41" i="6"/>
  <c r="J26" i="5"/>
  <c r="J16" i="6"/>
  <c r="J19" i="6"/>
  <c r="J26" i="6"/>
  <c r="J27" i="6"/>
  <c r="J29" i="6"/>
  <c r="J31" i="6"/>
  <c r="J39" i="6"/>
  <c r="J41" i="6"/>
  <c r="I24" i="5"/>
  <c r="I26" i="6"/>
  <c r="I31" i="6"/>
  <c r="I40" i="6"/>
  <c r="H26" i="5"/>
  <c r="H34" i="5"/>
  <c r="H38" i="5"/>
  <c r="H16" i="6"/>
  <c r="H19" i="6"/>
  <c r="H26" i="6"/>
  <c r="H27" i="6"/>
  <c r="H29" i="6"/>
  <c r="H31" i="6"/>
  <c r="H33" i="6"/>
  <c r="H40" i="6"/>
  <c r="H42" i="6"/>
  <c r="G24" i="5"/>
  <c r="G26" i="5"/>
  <c r="G12" i="6"/>
  <c r="G22" i="6"/>
  <c r="G41" i="6"/>
  <c r="F26" i="5"/>
  <c r="F36" i="5"/>
  <c r="F41" i="6"/>
  <c r="F42" i="6"/>
  <c r="AD53" i="18"/>
  <c r="AD54" i="18"/>
  <c r="AD55" i="18"/>
  <c r="AD57" i="18"/>
  <c r="AD42" i="18"/>
  <c r="AD43" i="18"/>
  <c r="AD44" i="18"/>
  <c r="AD45" i="18"/>
  <c r="AD46" i="18"/>
  <c r="AD47" i="18"/>
  <c r="AD51" i="18"/>
  <c r="AD52" i="18"/>
  <c r="AD41" i="18"/>
  <c r="B42" i="18"/>
  <c r="C42" i="18"/>
  <c r="E42" i="18" s="1"/>
  <c r="B43" i="18"/>
  <c r="C43" i="18"/>
  <c r="E43" i="18" s="1"/>
  <c r="B44" i="18"/>
  <c r="C44" i="18"/>
  <c r="E44" i="18" s="1"/>
  <c r="B46" i="18"/>
  <c r="C46" i="18"/>
  <c r="E46" i="18" s="1"/>
  <c r="C52" i="18"/>
  <c r="E52" i="18" s="1"/>
  <c r="E61" i="18"/>
  <c r="E65" i="18"/>
  <c r="C41" i="18"/>
  <c r="B41" i="18"/>
  <c r="C36" i="18"/>
  <c r="E36" i="18" s="1"/>
  <c r="E39" i="18"/>
  <c r="B14" i="18"/>
  <c r="C14" i="18"/>
  <c r="E14" i="18" s="1"/>
  <c r="B15" i="18"/>
  <c r="C15" i="18"/>
  <c r="E15" i="18" s="1"/>
  <c r="B16" i="18"/>
  <c r="C16" i="18"/>
  <c r="E16" i="18" s="1"/>
  <c r="B17" i="18"/>
  <c r="C17" i="18"/>
  <c r="E17" i="18"/>
  <c r="AA5" i="18"/>
  <c r="Z5" i="18"/>
  <c r="Y5" i="18"/>
  <c r="X5" i="18"/>
  <c r="W5" i="18"/>
  <c r="V5" i="18"/>
  <c r="U5" i="18"/>
  <c r="T5" i="18"/>
  <c r="S5" i="18"/>
  <c r="R5" i="18"/>
  <c r="Q5" i="18"/>
  <c r="P5" i="18"/>
  <c r="O5" i="18"/>
  <c r="N5" i="18"/>
  <c r="M5" i="18"/>
  <c r="L5" i="18"/>
  <c r="K5" i="18"/>
  <c r="J5" i="18"/>
  <c r="I5" i="18"/>
  <c r="H5" i="18"/>
  <c r="F15" i="17"/>
  <c r="G15" i="17"/>
  <c r="H15" i="17"/>
  <c r="I15" i="17"/>
  <c r="F4" i="17"/>
  <c r="G4" i="17"/>
  <c r="H4" i="17"/>
  <c r="I4" i="17"/>
  <c r="O79" i="19"/>
  <c r="L79" i="19"/>
  <c r="I79" i="19"/>
  <c r="F79" i="19"/>
  <c r="C79" i="19"/>
  <c r="P95" i="19"/>
  <c r="Q95" i="19" s="1"/>
  <c r="M95" i="19"/>
  <c r="N95" i="19" s="1"/>
  <c r="J95" i="19"/>
  <c r="K95" i="19" s="1"/>
  <c r="E95" i="19"/>
  <c r="P94" i="19"/>
  <c r="Q94" i="19"/>
  <c r="M94" i="19"/>
  <c r="N94" i="19"/>
  <c r="J94" i="19"/>
  <c r="K94" i="19"/>
  <c r="E94" i="19"/>
  <c r="P93" i="19"/>
  <c r="Q93" i="19" s="1"/>
  <c r="M93" i="19"/>
  <c r="N93" i="19" s="1"/>
  <c r="J93" i="19"/>
  <c r="K93" i="19" s="1"/>
  <c r="E93" i="19"/>
  <c r="P92" i="19"/>
  <c r="Q92" i="19"/>
  <c r="M92" i="19"/>
  <c r="N92" i="19"/>
  <c r="J92" i="19"/>
  <c r="K92" i="19"/>
  <c r="E92" i="19"/>
  <c r="P91" i="19"/>
  <c r="Q91" i="19" s="1"/>
  <c r="M91" i="19"/>
  <c r="N91" i="19" s="1"/>
  <c r="J91" i="19"/>
  <c r="K91" i="19" s="1"/>
  <c r="E91" i="19"/>
  <c r="P90" i="19"/>
  <c r="Q90" i="19"/>
  <c r="M90" i="19"/>
  <c r="N90" i="19"/>
  <c r="J90" i="19"/>
  <c r="K90" i="19"/>
  <c r="E90" i="19"/>
  <c r="P89" i="19"/>
  <c r="O89" i="19"/>
  <c r="M89" i="19"/>
  <c r="N89" i="19" s="1"/>
  <c r="L89" i="19"/>
  <c r="J89" i="19"/>
  <c r="I89" i="19"/>
  <c r="F89" i="19"/>
  <c r="C89" i="19"/>
  <c r="P88" i="19"/>
  <c r="O88" i="19"/>
  <c r="M88" i="19"/>
  <c r="N88" i="19" s="1"/>
  <c r="L88" i="19"/>
  <c r="J88" i="19"/>
  <c r="I88" i="19"/>
  <c r="F88" i="19"/>
  <c r="C88" i="19"/>
  <c r="P87" i="19"/>
  <c r="O87" i="19"/>
  <c r="M87" i="19"/>
  <c r="L87" i="19"/>
  <c r="J87" i="19"/>
  <c r="I87" i="19"/>
  <c r="F87" i="19"/>
  <c r="C87" i="19"/>
  <c r="P86" i="19"/>
  <c r="O86" i="19"/>
  <c r="M86" i="19"/>
  <c r="N86" i="19" s="1"/>
  <c r="L86" i="19"/>
  <c r="J86" i="19"/>
  <c r="I86" i="19"/>
  <c r="F86" i="19"/>
  <c r="C86" i="19"/>
  <c r="P85" i="19"/>
  <c r="O85" i="19"/>
  <c r="M85" i="19"/>
  <c r="N85" i="19" s="1"/>
  <c r="L85" i="19"/>
  <c r="J85" i="19"/>
  <c r="I85" i="19"/>
  <c r="F85" i="19"/>
  <c r="C85" i="19"/>
  <c r="P84" i="19"/>
  <c r="O84" i="19"/>
  <c r="M84" i="19"/>
  <c r="N84" i="19" s="1"/>
  <c r="L84" i="19"/>
  <c r="J84" i="19"/>
  <c r="K84" i="19" s="1"/>
  <c r="I84" i="19"/>
  <c r="F84" i="19"/>
  <c r="C84" i="19"/>
  <c r="P83" i="19"/>
  <c r="O83" i="19"/>
  <c r="M83" i="19"/>
  <c r="N83" i="19" s="1"/>
  <c r="L83" i="19"/>
  <c r="J83" i="19"/>
  <c r="I83" i="19"/>
  <c r="F83" i="19"/>
  <c r="C83" i="19"/>
  <c r="P82" i="19"/>
  <c r="O82" i="19"/>
  <c r="M82" i="19"/>
  <c r="N82" i="19" s="1"/>
  <c r="L82" i="19"/>
  <c r="J82" i="19"/>
  <c r="I82" i="19"/>
  <c r="F82" i="19"/>
  <c r="C82" i="19"/>
  <c r="P81" i="19"/>
  <c r="O81" i="19"/>
  <c r="M81" i="19"/>
  <c r="M96" i="19" s="1"/>
  <c r="L81" i="19"/>
  <c r="J81" i="19"/>
  <c r="I81" i="19"/>
  <c r="G81" i="19"/>
  <c r="H81" i="19" s="1"/>
  <c r="H96" i="19" s="1"/>
  <c r="F81" i="19"/>
  <c r="D81" i="19"/>
  <c r="C81" i="19"/>
  <c r="U60" i="19"/>
  <c r="R60" i="19"/>
  <c r="O60" i="19"/>
  <c r="L60" i="19"/>
  <c r="I60" i="19"/>
  <c r="C60" i="19"/>
  <c r="U76" i="19"/>
  <c r="E76" i="19"/>
  <c r="U75" i="19"/>
  <c r="E75" i="19"/>
  <c r="U74" i="19"/>
  <c r="E74" i="19"/>
  <c r="U73" i="19"/>
  <c r="W73" i="19" s="1"/>
  <c r="E73" i="19"/>
  <c r="U72" i="19"/>
  <c r="E72" i="19"/>
  <c r="U71" i="19"/>
  <c r="E71" i="19"/>
  <c r="U70" i="19"/>
  <c r="R70" i="19"/>
  <c r="O70" i="19"/>
  <c r="U69" i="19"/>
  <c r="R69" i="19"/>
  <c r="O69" i="19"/>
  <c r="U68" i="19"/>
  <c r="W68" i="19" s="1"/>
  <c r="R68" i="19"/>
  <c r="O68" i="19"/>
  <c r="U67" i="19"/>
  <c r="R67" i="19"/>
  <c r="O67" i="19"/>
  <c r="U66" i="19"/>
  <c r="R66" i="19"/>
  <c r="O66" i="19"/>
  <c r="U65" i="19"/>
  <c r="R65" i="19"/>
  <c r="O65" i="19"/>
  <c r="U64" i="19"/>
  <c r="R64" i="19"/>
  <c r="O64" i="19"/>
  <c r="U63" i="19"/>
  <c r="R63" i="19"/>
  <c r="O63" i="19"/>
  <c r="U62" i="19"/>
  <c r="S62" i="19"/>
  <c r="R62" i="19"/>
  <c r="P62" i="19"/>
  <c r="O62" i="19"/>
  <c r="E52" i="19"/>
  <c r="E53" i="19"/>
  <c r="E54" i="19"/>
  <c r="E55" i="19"/>
  <c r="E56" i="19"/>
  <c r="E57" i="19"/>
  <c r="U41" i="19"/>
  <c r="R41" i="19"/>
  <c r="O41" i="19"/>
  <c r="L41" i="19"/>
  <c r="I41" i="19"/>
  <c r="F41" i="19"/>
  <c r="C41" i="19"/>
  <c r="R22" i="19"/>
  <c r="O22" i="19"/>
  <c r="L22" i="19"/>
  <c r="I22" i="19"/>
  <c r="F22" i="19"/>
  <c r="E23" i="19"/>
  <c r="H23" i="19" s="1"/>
  <c r="D23" i="19"/>
  <c r="J23" i="19" s="1"/>
  <c r="V23" i="19" s="1"/>
  <c r="C23" i="19"/>
  <c r="F23" i="19" s="1"/>
  <c r="I23" i="19" s="1"/>
  <c r="L23" i="19" s="1"/>
  <c r="O23" i="19" s="1"/>
  <c r="R23" i="19" s="1"/>
  <c r="U23" i="19" s="1"/>
  <c r="C60" i="16"/>
  <c r="F4" i="19"/>
  <c r="G4" i="19"/>
  <c r="H4" i="19"/>
  <c r="I4" i="19"/>
  <c r="J4" i="19"/>
  <c r="K4" i="19"/>
  <c r="C61" i="16"/>
  <c r="AJ41" i="14"/>
  <c r="AJ24" i="14"/>
  <c r="AJ43" i="14"/>
  <c r="AJ47" i="14"/>
  <c r="AJ18" i="14"/>
  <c r="AJ42" i="14"/>
  <c r="K24" i="2"/>
  <c r="K47" i="2"/>
  <c r="K57" i="2"/>
  <c r="L64" i="19" s="1"/>
  <c r="Q23" i="2"/>
  <c r="Q56" i="2"/>
  <c r="I70" i="19" s="1"/>
  <c r="I30" i="9"/>
  <c r="I39" i="9"/>
  <c r="I40" i="9"/>
  <c r="G29" i="9"/>
  <c r="G34" i="9"/>
  <c r="H14" i="9"/>
  <c r="I45" i="9"/>
  <c r="O37" i="14"/>
  <c r="M28" i="9"/>
  <c r="M29" i="9"/>
  <c r="M39" i="9"/>
  <c r="M45" i="9"/>
  <c r="I43" i="9"/>
  <c r="O25" i="14"/>
  <c r="O34" i="14"/>
  <c r="O45" i="14"/>
  <c r="O10" i="14"/>
  <c r="F26" i="9"/>
  <c r="O30" i="14"/>
  <c r="F35" i="9"/>
  <c r="F37" i="9"/>
  <c r="F42" i="9"/>
  <c r="F43" i="9"/>
  <c r="F44" i="9"/>
  <c r="F18" i="10"/>
  <c r="F30" i="9"/>
  <c r="F23" i="9"/>
  <c r="F33" i="9"/>
  <c r="F29" i="9"/>
  <c r="F22" i="9"/>
  <c r="B44" i="21"/>
  <c r="D5" i="21"/>
  <c r="D6" i="21"/>
  <c r="D7" i="21"/>
  <c r="D8" i="21"/>
  <c r="C23" i="21"/>
  <c r="B23" i="21"/>
  <c r="C21" i="21"/>
  <c r="B20" i="21"/>
  <c r="B19" i="21"/>
  <c r="C13" i="21"/>
  <c r="C10" i="21"/>
  <c r="B10" i="21"/>
  <c r="E6" i="7"/>
  <c r="D6" i="7"/>
  <c r="K18" i="8"/>
  <c r="L25" i="10"/>
  <c r="M25" i="10"/>
  <c r="K21" i="8"/>
  <c r="M21" i="8"/>
  <c r="L23" i="14"/>
  <c r="L35" i="14"/>
  <c r="J16" i="9"/>
  <c r="J30" i="9"/>
  <c r="AA15" i="14"/>
  <c r="AA21" i="14"/>
  <c r="AA23" i="14"/>
  <c r="AA41" i="14"/>
  <c r="AA45" i="14"/>
  <c r="AA46" i="14"/>
  <c r="F30" i="10"/>
  <c r="F18" i="8"/>
  <c r="J32" i="9"/>
  <c r="H32" i="7"/>
  <c r="AA18" i="14"/>
  <c r="AL9" i="14"/>
  <c r="AL12" i="14"/>
  <c r="J26" i="8"/>
  <c r="I29" i="8"/>
  <c r="I11" i="10"/>
  <c r="G27" i="8"/>
  <c r="AA14" i="14"/>
  <c r="AA29" i="14"/>
  <c r="AA43" i="14"/>
  <c r="G30" i="10"/>
  <c r="H48" i="7"/>
  <c r="H46" i="7"/>
  <c r="H45" i="7"/>
  <c r="H44" i="7"/>
  <c r="H43" i="7"/>
  <c r="H42" i="7"/>
  <c r="H41" i="7"/>
  <c r="H40" i="7"/>
  <c r="H39" i="7"/>
  <c r="H38" i="7"/>
  <c r="H37" i="7"/>
  <c r="H36" i="7"/>
  <c r="H35" i="7"/>
  <c r="H34" i="7"/>
  <c r="H33" i="7"/>
  <c r="H31" i="7"/>
  <c r="H30" i="7"/>
  <c r="H29" i="7"/>
  <c r="H28" i="7"/>
  <c r="H27" i="7"/>
  <c r="H26" i="7"/>
  <c r="H23" i="7"/>
  <c r="H22" i="7"/>
  <c r="H21" i="7"/>
  <c r="H20" i="7"/>
  <c r="H18" i="7"/>
  <c r="H17" i="7"/>
  <c r="H16" i="7"/>
  <c r="H15" i="7"/>
  <c r="H14" i="7"/>
  <c r="H13" i="7"/>
  <c r="H12" i="7"/>
  <c r="H11" i="7"/>
  <c r="H10" i="7"/>
  <c r="H9" i="7" s="1"/>
  <c r="K27" i="8"/>
  <c r="K28" i="8"/>
  <c r="K18" i="10"/>
  <c r="I18" i="10"/>
  <c r="D54" i="21"/>
  <c r="D3" i="21"/>
  <c r="D53" i="21"/>
  <c r="D52" i="21"/>
  <c r="D51" i="21"/>
  <c r="I11" i="24"/>
  <c r="H28" i="23"/>
  <c r="H11" i="24"/>
  <c r="D26" i="23"/>
  <c r="J18" i="24"/>
  <c r="D18" i="24" s="1"/>
  <c r="H27" i="23"/>
  <c r="Q24" i="2"/>
  <c r="G61" i="2"/>
  <c r="G60" i="2"/>
  <c r="G59" i="2"/>
  <c r="L18" i="20"/>
  <c r="L17" i="20"/>
  <c r="L16" i="20"/>
  <c r="L15" i="20"/>
  <c r="L14" i="20"/>
  <c r="L13" i="20"/>
  <c r="Q58" i="2"/>
  <c r="L12" i="20" s="1"/>
  <c r="N12" i="20" s="1"/>
  <c r="P58" i="2"/>
  <c r="I12" i="19" s="1"/>
  <c r="C72" i="16" s="1"/>
  <c r="O58" i="2"/>
  <c r="I11" i="19" s="1"/>
  <c r="C71" i="16" s="1"/>
  <c r="N58" i="2"/>
  <c r="M58" i="2"/>
  <c r="I9" i="19" s="1"/>
  <c r="C69" i="16" s="1"/>
  <c r="L58" i="2"/>
  <c r="I8" i="19" s="1"/>
  <c r="K58" i="2"/>
  <c r="I7" i="19" s="1"/>
  <c r="C67" i="16" s="1"/>
  <c r="J58" i="2"/>
  <c r="I6" i="19" s="1"/>
  <c r="P57" i="2"/>
  <c r="L69" i="19" s="1"/>
  <c r="O57" i="2"/>
  <c r="L68" i="19" s="1"/>
  <c r="N57" i="2"/>
  <c r="L67" i="19" s="1"/>
  <c r="M57" i="2"/>
  <c r="L66" i="19" s="1"/>
  <c r="L57" i="2"/>
  <c r="L65" i="19" s="1"/>
  <c r="J57" i="2"/>
  <c r="L63" i="19" s="1"/>
  <c r="P56" i="2"/>
  <c r="I69" i="19" s="1"/>
  <c r="O56" i="2"/>
  <c r="I68" i="19" s="1"/>
  <c r="N56" i="2"/>
  <c r="I67" i="19" s="1"/>
  <c r="M56" i="2"/>
  <c r="I66" i="19" s="1"/>
  <c r="L56" i="2"/>
  <c r="I65" i="19" s="1"/>
  <c r="K56" i="2"/>
  <c r="J56" i="2"/>
  <c r="I63" i="19" s="1"/>
  <c r="P55" i="2"/>
  <c r="O55" i="2"/>
  <c r="N55" i="2"/>
  <c r="M55" i="2"/>
  <c r="L55" i="2"/>
  <c r="K55" i="2"/>
  <c r="J55" i="2"/>
  <c r="Q54" i="2"/>
  <c r="P54" i="2"/>
  <c r="O54" i="2"/>
  <c r="N54" i="2"/>
  <c r="M54" i="2"/>
  <c r="L54" i="2"/>
  <c r="K54" i="2"/>
  <c r="J54" i="2"/>
  <c r="Q53" i="2"/>
  <c r="P53" i="2"/>
  <c r="O53" i="2"/>
  <c r="N53" i="2"/>
  <c r="M53" i="2"/>
  <c r="L53" i="2"/>
  <c r="K53" i="2"/>
  <c r="J53" i="2"/>
  <c r="Q52" i="2"/>
  <c r="F70" i="19" s="1"/>
  <c r="P52" i="2"/>
  <c r="F69" i="19" s="1"/>
  <c r="O52" i="2"/>
  <c r="F68" i="19" s="1"/>
  <c r="L52" i="2"/>
  <c r="F65" i="19" s="1"/>
  <c r="K52" i="2"/>
  <c r="F64" i="19" s="1"/>
  <c r="P51" i="2"/>
  <c r="C69" i="19" s="1"/>
  <c r="N51" i="2"/>
  <c r="C67" i="19" s="1"/>
  <c r="L51" i="2"/>
  <c r="C65" i="19" s="1"/>
  <c r="K51" i="2"/>
  <c r="C64" i="19" s="1"/>
  <c r="J51" i="2"/>
  <c r="C63" i="19" s="1"/>
  <c r="Q50" i="2"/>
  <c r="P50" i="2"/>
  <c r="O50" i="2"/>
  <c r="N50" i="2"/>
  <c r="L50" i="2"/>
  <c r="K50" i="2"/>
  <c r="J50" i="2"/>
  <c r="P49" i="2"/>
  <c r="O49" i="2"/>
  <c r="N49" i="2"/>
  <c r="L49" i="2"/>
  <c r="J49" i="2"/>
  <c r="P48" i="2"/>
  <c r="O48" i="2"/>
  <c r="N48" i="2"/>
  <c r="M48" i="2"/>
  <c r="L48" i="2"/>
  <c r="K48" i="2"/>
  <c r="J48" i="2"/>
  <c r="Q47" i="2"/>
  <c r="P47" i="2"/>
  <c r="O47" i="2"/>
  <c r="N47" i="2"/>
  <c r="M47" i="2"/>
  <c r="L47" i="2"/>
  <c r="J47" i="2"/>
  <c r="I47" i="2"/>
  <c r="P46" i="2"/>
  <c r="O46" i="2"/>
  <c r="N46" i="2"/>
  <c r="M46" i="2"/>
  <c r="L46" i="2"/>
  <c r="K46" i="2"/>
  <c r="J46" i="2"/>
  <c r="P45" i="2"/>
  <c r="O45" i="2"/>
  <c r="N45" i="2"/>
  <c r="M45" i="2"/>
  <c r="L45" i="2"/>
  <c r="K45" i="2"/>
  <c r="J45" i="2"/>
  <c r="I44" i="2"/>
  <c r="P42" i="2"/>
  <c r="O42" i="2"/>
  <c r="N42" i="2"/>
  <c r="M42" i="2"/>
  <c r="L42" i="2"/>
  <c r="K42" i="2"/>
  <c r="J42" i="2"/>
  <c r="U57" i="19"/>
  <c r="U56" i="19"/>
  <c r="U55" i="19"/>
  <c r="W55" i="19" s="1"/>
  <c r="U54" i="19"/>
  <c r="U53" i="19"/>
  <c r="U52" i="19"/>
  <c r="P41" i="2"/>
  <c r="O41" i="2"/>
  <c r="U49" i="19" s="1"/>
  <c r="N41" i="2"/>
  <c r="U48" i="19" s="1"/>
  <c r="M41" i="2"/>
  <c r="U47" i="19" s="1"/>
  <c r="L41" i="2"/>
  <c r="U46" i="19" s="1"/>
  <c r="W46" i="19" s="1"/>
  <c r="K41" i="2"/>
  <c r="U45" i="19" s="1"/>
  <c r="J41" i="2"/>
  <c r="U44" i="19" s="1"/>
  <c r="Q40" i="2"/>
  <c r="R51" i="19" s="1"/>
  <c r="T51" i="19" s="1"/>
  <c r="P40" i="2"/>
  <c r="R50" i="19" s="1"/>
  <c r="O40" i="2"/>
  <c r="R49" i="19" s="1"/>
  <c r="N40" i="2"/>
  <c r="R48" i="19" s="1"/>
  <c r="M40" i="2"/>
  <c r="R47" i="19" s="1"/>
  <c r="L40" i="2"/>
  <c r="R46" i="19" s="1"/>
  <c r="K40" i="2"/>
  <c r="R45" i="19" s="1"/>
  <c r="J40" i="2"/>
  <c r="R44" i="19" s="1"/>
  <c r="F112" i="4"/>
  <c r="F111" i="4"/>
  <c r="F110" i="4"/>
  <c r="H110" i="4" s="1"/>
  <c r="F109" i="4"/>
  <c r="F108" i="4"/>
  <c r="F107" i="4"/>
  <c r="Q28" i="2"/>
  <c r="O51" i="19" s="1"/>
  <c r="O28" i="2"/>
  <c r="O49" i="19" s="1"/>
  <c r="N28" i="2"/>
  <c r="M28" i="2"/>
  <c r="F102" i="4" s="1"/>
  <c r="H102" i="4" s="1"/>
  <c r="L28" i="2"/>
  <c r="F101" i="4" s="1"/>
  <c r="H101" i="4" s="1"/>
  <c r="J28" i="2"/>
  <c r="F99" i="4" s="1"/>
  <c r="H99" i="4" s="1"/>
  <c r="I28" i="2"/>
  <c r="Q27" i="2"/>
  <c r="O27" i="2"/>
  <c r="N27" i="2"/>
  <c r="M27" i="2"/>
  <c r="L27" i="2"/>
  <c r="K27" i="2"/>
  <c r="J27" i="2"/>
  <c r="O26" i="2"/>
  <c r="L49" i="19" s="1"/>
  <c r="N26" i="2"/>
  <c r="L48" i="19" s="1"/>
  <c r="M26" i="2"/>
  <c r="L47" i="19" s="1"/>
  <c r="L26" i="2"/>
  <c r="L46" i="19" s="1"/>
  <c r="K26" i="2"/>
  <c r="L45" i="19"/>
  <c r="J26" i="2"/>
  <c r="L44" i="19" s="1"/>
  <c r="Q25" i="2"/>
  <c r="I51" i="19" s="1"/>
  <c r="O25" i="2"/>
  <c r="I49" i="19" s="1"/>
  <c r="N25" i="2"/>
  <c r="I48" i="19"/>
  <c r="M25" i="2"/>
  <c r="I47" i="19" s="1"/>
  <c r="L25" i="2"/>
  <c r="I46" i="19" s="1"/>
  <c r="K25" i="2"/>
  <c r="I45" i="19" s="1"/>
  <c r="J25" i="2"/>
  <c r="I44" i="19" s="1"/>
  <c r="P24" i="2"/>
  <c r="O24" i="2"/>
  <c r="N24" i="2"/>
  <c r="M24" i="2"/>
  <c r="L24" i="2"/>
  <c r="J24" i="2"/>
  <c r="P23" i="2"/>
  <c r="O23" i="2"/>
  <c r="N23" i="2"/>
  <c r="M23" i="2"/>
  <c r="L23" i="2"/>
  <c r="J23" i="2"/>
  <c r="Q22" i="2"/>
  <c r="F51" i="19" s="1"/>
  <c r="P22" i="2"/>
  <c r="F50" i="19" s="1"/>
  <c r="O22" i="2"/>
  <c r="F49" i="19" s="1"/>
  <c r="N22" i="2"/>
  <c r="F48" i="19" s="1"/>
  <c r="M22" i="2"/>
  <c r="F47" i="19" s="1"/>
  <c r="L22" i="2"/>
  <c r="F46" i="19" s="1"/>
  <c r="K22" i="2"/>
  <c r="F45" i="19" s="1"/>
  <c r="Q21" i="2"/>
  <c r="C51" i="19" s="1"/>
  <c r="P21" i="2"/>
  <c r="O21" i="2"/>
  <c r="C49" i="19" s="1"/>
  <c r="N21" i="2"/>
  <c r="C48" i="19" s="1"/>
  <c r="L21" i="2"/>
  <c r="K21" i="2"/>
  <c r="C45" i="19" s="1"/>
  <c r="J21" i="2"/>
  <c r="C44" i="19" s="1"/>
  <c r="U38" i="19"/>
  <c r="U37" i="19"/>
  <c r="U36" i="19"/>
  <c r="U35" i="19"/>
  <c r="U34" i="19"/>
  <c r="U33" i="19"/>
  <c r="Q19" i="2"/>
  <c r="U32" i="19" s="1"/>
  <c r="P19" i="2"/>
  <c r="U31" i="19" s="1"/>
  <c r="O19" i="2"/>
  <c r="U30" i="19" s="1"/>
  <c r="N19" i="2"/>
  <c r="U29" i="19" s="1"/>
  <c r="J19" i="2"/>
  <c r="U25" i="19" s="1"/>
  <c r="Q18" i="2"/>
  <c r="P18" i="2"/>
  <c r="O18" i="2"/>
  <c r="N18" i="2"/>
  <c r="J18" i="2"/>
  <c r="D13" i="20"/>
  <c r="Q17" i="2"/>
  <c r="R32" i="19" s="1"/>
  <c r="P17" i="2"/>
  <c r="R31" i="19" s="1"/>
  <c r="O17" i="2"/>
  <c r="R30" i="19" s="1"/>
  <c r="N17" i="2"/>
  <c r="R29" i="19" s="1"/>
  <c r="J17" i="2"/>
  <c r="R25" i="19" s="1"/>
  <c r="Q16" i="2"/>
  <c r="L32" i="19" s="1"/>
  <c r="P16" i="2"/>
  <c r="L31" i="19" s="1"/>
  <c r="O16" i="2"/>
  <c r="L30" i="19" s="1"/>
  <c r="N16" i="2"/>
  <c r="L29" i="19" s="1"/>
  <c r="L16" i="2"/>
  <c r="L27" i="19" s="1"/>
  <c r="K16" i="2"/>
  <c r="J16" i="2"/>
  <c r="L25" i="19" s="1"/>
  <c r="Q15" i="2"/>
  <c r="P15" i="2"/>
  <c r="O15" i="2"/>
  <c r="N15" i="2"/>
  <c r="L15" i="2"/>
  <c r="K15" i="2"/>
  <c r="J15" i="2"/>
  <c r="Q14" i="2"/>
  <c r="O32" i="19" s="1"/>
  <c r="P14" i="2"/>
  <c r="O31" i="19" s="1"/>
  <c r="O14" i="2"/>
  <c r="O30" i="19" s="1"/>
  <c r="N14" i="2"/>
  <c r="O29" i="19" s="1"/>
  <c r="L14" i="2"/>
  <c r="O27" i="19" s="1"/>
  <c r="K14" i="2"/>
  <c r="O26" i="19" s="1"/>
  <c r="J14" i="2"/>
  <c r="O25" i="19" s="1"/>
  <c r="I13" i="2"/>
  <c r="I24" i="19" s="1"/>
  <c r="B19" i="19"/>
  <c r="R7" i="6"/>
  <c r="P7" i="5"/>
  <c r="B15" i="19"/>
  <c r="N7" i="6"/>
  <c r="Q6" i="2"/>
  <c r="M7" i="5" s="1"/>
  <c r="P6" i="2"/>
  <c r="O6" i="2"/>
  <c r="B11" i="19" s="1"/>
  <c r="N6" i="2"/>
  <c r="B10" i="19" s="1"/>
  <c r="M6" i="2"/>
  <c r="B9" i="19" s="1"/>
  <c r="L6" i="2"/>
  <c r="K6" i="2"/>
  <c r="B7" i="19" s="1"/>
  <c r="J6" i="2"/>
  <c r="F7" i="5" s="1"/>
  <c r="I6" i="2"/>
  <c r="B5" i="19" s="1"/>
  <c r="A3" i="2"/>
  <c r="A3" i="10" s="1"/>
  <c r="B41" i="21"/>
  <c r="AP45" i="14"/>
  <c r="K11" i="24"/>
  <c r="K32" i="24"/>
  <c r="H32" i="24"/>
  <c r="L39" i="24"/>
  <c r="L11" i="24" s="1"/>
  <c r="F39" i="24"/>
  <c r="N39" i="24"/>
  <c r="N43" i="24"/>
  <c r="M12" i="24"/>
  <c r="M11" i="24"/>
  <c r="N12" i="24"/>
  <c r="N11" i="24"/>
  <c r="N32" i="24"/>
  <c r="L12" i="24"/>
  <c r="L9" i="24"/>
  <c r="L32" i="24"/>
  <c r="L19" i="24" s="1"/>
  <c r="K9" i="24"/>
  <c r="G11" i="24"/>
  <c r="G9" i="24"/>
  <c r="G32" i="24"/>
  <c r="H16" i="24"/>
  <c r="D16" i="24" s="1"/>
  <c r="H9" i="24"/>
  <c r="I16" i="24"/>
  <c r="I12" i="24"/>
  <c r="I9" i="24"/>
  <c r="I32" i="24"/>
  <c r="J12" i="24"/>
  <c r="J9" i="24"/>
  <c r="J16" i="24"/>
  <c r="M25" i="24"/>
  <c r="D25" i="24" s="1"/>
  <c r="J40" i="24"/>
  <c r="J15" i="24"/>
  <c r="J37" i="24"/>
  <c r="G40" i="24"/>
  <c r="G12" i="24" s="1"/>
  <c r="K40" i="24"/>
  <c r="D40" i="24" s="1"/>
  <c r="M28" i="24"/>
  <c r="M9" i="24"/>
  <c r="M8" i="24" s="1"/>
  <c r="N28" i="24"/>
  <c r="N9" i="24" s="1"/>
  <c r="N8" i="24" s="1"/>
  <c r="H28" i="24"/>
  <c r="H12" i="24"/>
  <c r="P8" i="24"/>
  <c r="T8" i="24"/>
  <c r="O8" i="24"/>
  <c r="D13" i="24"/>
  <c r="Q8" i="24"/>
  <c r="D14" i="24"/>
  <c r="D15" i="24"/>
  <c r="S8" i="24"/>
  <c r="D17" i="24"/>
  <c r="G19" i="24"/>
  <c r="I19" i="24"/>
  <c r="O19" i="24"/>
  <c r="P19" i="24"/>
  <c r="Q19" i="24"/>
  <c r="R19" i="24"/>
  <c r="S19" i="24"/>
  <c r="T19" i="24"/>
  <c r="T54" i="24" s="1"/>
  <c r="T55" i="24" s="1"/>
  <c r="N53" i="24"/>
  <c r="M53" i="24"/>
  <c r="L53" i="24"/>
  <c r="K53" i="24"/>
  <c r="J53" i="24"/>
  <c r="I53" i="24"/>
  <c r="H53" i="24"/>
  <c r="G53" i="24"/>
  <c r="F53" i="24"/>
  <c r="D49" i="24"/>
  <c r="D48" i="24"/>
  <c r="D47" i="24"/>
  <c r="D46" i="24"/>
  <c r="D45" i="24"/>
  <c r="D44" i="24"/>
  <c r="D42" i="24"/>
  <c r="D41" i="24"/>
  <c r="D38" i="24"/>
  <c r="D37" i="24"/>
  <c r="D36" i="24"/>
  <c r="D35" i="24"/>
  <c r="D34" i="24"/>
  <c r="D33" i="24"/>
  <c r="D31" i="24"/>
  <c r="D30" i="24"/>
  <c r="D29" i="24"/>
  <c r="D27" i="24"/>
  <c r="D26" i="24"/>
  <c r="D24" i="24"/>
  <c r="D23" i="24"/>
  <c r="D22" i="24"/>
  <c r="D21" i="24"/>
  <c r="D20" i="24"/>
  <c r="R8" i="24"/>
  <c r="R54" i="24" s="1"/>
  <c r="R55" i="24" s="1"/>
  <c r="T6" i="24"/>
  <c r="S6" i="24"/>
  <c r="R6" i="24"/>
  <c r="Q6" i="24"/>
  <c r="P6" i="24"/>
  <c r="O6" i="24"/>
  <c r="N6" i="24"/>
  <c r="M6" i="24"/>
  <c r="L6" i="24"/>
  <c r="K6" i="24"/>
  <c r="J6" i="24"/>
  <c r="I6" i="24"/>
  <c r="H6" i="24"/>
  <c r="G6" i="24"/>
  <c r="F6" i="24"/>
  <c r="A3" i="24"/>
  <c r="M48" i="23"/>
  <c r="L48" i="23"/>
  <c r="K48" i="23"/>
  <c r="J48" i="23"/>
  <c r="I48" i="23"/>
  <c r="H48" i="23"/>
  <c r="G48" i="23"/>
  <c r="F48" i="23"/>
  <c r="E48" i="23"/>
  <c r="D48" i="23"/>
  <c r="E45" i="23"/>
  <c r="E44" i="23" s="1"/>
  <c r="O44" i="23"/>
  <c r="N44" i="23"/>
  <c r="M44" i="23"/>
  <c r="L44" i="23"/>
  <c r="K44" i="23"/>
  <c r="J44" i="23"/>
  <c r="I44" i="23"/>
  <c r="H44" i="23"/>
  <c r="G44" i="23"/>
  <c r="F44" i="23"/>
  <c r="D44" i="23"/>
  <c r="E36" i="23"/>
  <c r="D36" i="23" s="1"/>
  <c r="D35" i="23" s="1"/>
  <c r="O35" i="23"/>
  <c r="N35" i="23"/>
  <c r="M35" i="23"/>
  <c r="L35" i="23"/>
  <c r="K35" i="23"/>
  <c r="J35" i="23"/>
  <c r="I35" i="23"/>
  <c r="H35" i="23"/>
  <c r="G35" i="23"/>
  <c r="F35" i="23"/>
  <c r="O33" i="23"/>
  <c r="N33" i="23"/>
  <c r="M33" i="23"/>
  <c r="L33" i="23"/>
  <c r="K33" i="23"/>
  <c r="J33" i="23"/>
  <c r="I33" i="23"/>
  <c r="H33" i="23"/>
  <c r="G33" i="23"/>
  <c r="F33" i="23"/>
  <c r="E33" i="23"/>
  <c r="D33" i="23"/>
  <c r="O30" i="23"/>
  <c r="N30" i="23"/>
  <c r="M30" i="23"/>
  <c r="L30" i="23"/>
  <c r="K30" i="23"/>
  <c r="J30" i="23"/>
  <c r="I30" i="23"/>
  <c r="H30" i="23"/>
  <c r="G30" i="23"/>
  <c r="F30" i="23"/>
  <c r="E30" i="23"/>
  <c r="D30" i="23"/>
  <c r="O25" i="23"/>
  <c r="N25" i="23"/>
  <c r="M25" i="23"/>
  <c r="L25" i="23"/>
  <c r="K25" i="23"/>
  <c r="J25" i="23"/>
  <c r="I25" i="23"/>
  <c r="G25" i="23"/>
  <c r="F25" i="23"/>
  <c r="E25" i="23"/>
  <c r="D25" i="23"/>
  <c r="O24" i="23"/>
  <c r="N24" i="23"/>
  <c r="M24" i="23"/>
  <c r="L24" i="23"/>
  <c r="K24" i="23"/>
  <c r="J24" i="23"/>
  <c r="I24" i="23"/>
  <c r="H24" i="23"/>
  <c r="G24" i="23"/>
  <c r="F24" i="23"/>
  <c r="E24" i="23"/>
  <c r="D24" i="23"/>
  <c r="I22" i="23"/>
  <c r="H22" i="23"/>
  <c r="G22" i="23"/>
  <c r="F22" i="23"/>
  <c r="E22" i="23"/>
  <c r="D22" i="23"/>
  <c r="O20" i="23"/>
  <c r="O17" i="23"/>
  <c r="N20" i="23"/>
  <c r="N17" i="23"/>
  <c r="M20" i="23"/>
  <c r="M17" i="23"/>
  <c r="L20" i="23"/>
  <c r="L17" i="23"/>
  <c r="K20" i="23"/>
  <c r="K17" i="23"/>
  <c r="I20" i="23"/>
  <c r="I17" i="23" s="1"/>
  <c r="H20" i="23"/>
  <c r="H17" i="23" s="1"/>
  <c r="G20" i="23"/>
  <c r="F20" i="23"/>
  <c r="F17" i="23" s="1"/>
  <c r="E20" i="23"/>
  <c r="D20" i="23"/>
  <c r="E18" i="23"/>
  <c r="E17" i="23" s="1"/>
  <c r="D18" i="23"/>
  <c r="D17" i="23" s="1"/>
  <c r="J17" i="23"/>
  <c r="H16" i="23"/>
  <c r="J11" i="24"/>
  <c r="O15" i="23"/>
  <c r="N15" i="23"/>
  <c r="M15" i="23"/>
  <c r="M7" i="23"/>
  <c r="M6" i="23" s="1"/>
  <c r="L15" i="23"/>
  <c r="K15" i="23"/>
  <c r="J15" i="23"/>
  <c r="I15" i="23"/>
  <c r="H15" i="23"/>
  <c r="G15" i="23"/>
  <c r="F15" i="23"/>
  <c r="E15" i="23"/>
  <c r="D15" i="23"/>
  <c r="O11" i="23"/>
  <c r="N11" i="23"/>
  <c r="L11" i="23"/>
  <c r="K11" i="23"/>
  <c r="J11" i="23"/>
  <c r="I11" i="23"/>
  <c r="H11" i="23"/>
  <c r="F11" i="23"/>
  <c r="E11" i="23"/>
  <c r="D11" i="23"/>
  <c r="O8" i="23"/>
  <c r="N8" i="23"/>
  <c r="M8" i="23"/>
  <c r="L8" i="23"/>
  <c r="L7" i="23" s="1"/>
  <c r="L6" i="23"/>
  <c r="K8" i="23"/>
  <c r="K7" i="23" s="1"/>
  <c r="J8" i="23"/>
  <c r="I8" i="23"/>
  <c r="H8" i="23"/>
  <c r="H7" i="23" s="1"/>
  <c r="H6" i="23" s="1"/>
  <c r="G8" i="23"/>
  <c r="G7" i="23"/>
  <c r="F8" i="23"/>
  <c r="F7" i="23"/>
  <c r="F6" i="23" s="1"/>
  <c r="E8" i="23"/>
  <c r="E7" i="23"/>
  <c r="E6" i="23"/>
  <c r="D8" i="23"/>
  <c r="D7" i="23" s="1"/>
  <c r="O7" i="23"/>
  <c r="O6" i="23"/>
  <c r="I35" i="14"/>
  <c r="I15" i="14"/>
  <c r="I45" i="14"/>
  <c r="E37" i="9"/>
  <c r="B40" i="21"/>
  <c r="BC48" i="14"/>
  <c r="B8" i="21"/>
  <c r="B7" i="21"/>
  <c r="B6" i="21"/>
  <c r="B5" i="21"/>
  <c r="B43" i="21"/>
  <c r="B42" i="21"/>
  <c r="B56" i="18"/>
  <c r="B53" i="18"/>
  <c r="C50" i="18"/>
  <c r="E50" i="18" s="1"/>
  <c r="J3" i="20"/>
  <c r="M3" i="20" s="1"/>
  <c r="I3" i="20"/>
  <c r="L3" i="20" s="1"/>
  <c r="H45" i="10"/>
  <c r="AI24" i="14"/>
  <c r="AI33" i="14"/>
  <c r="AI35" i="14"/>
  <c r="AA38" i="14"/>
  <c r="F45" i="10"/>
  <c r="AP23" i="14"/>
  <c r="AJ17" i="14"/>
  <c r="AJ44" i="14"/>
  <c r="AJ21" i="14"/>
  <c r="AI30" i="14"/>
  <c r="AH42" i="14"/>
  <c r="AH41" i="14"/>
  <c r="AH40" i="14"/>
  <c r="AH37" i="14"/>
  <c r="AH36" i="14"/>
  <c r="AH31" i="14"/>
  <c r="AH28" i="14"/>
  <c r="AH27" i="14"/>
  <c r="AH26" i="14"/>
  <c r="AH21" i="14"/>
  <c r="AH18" i="14"/>
  <c r="AH13" i="14"/>
  <c r="AB45" i="14"/>
  <c r="AB37" i="14"/>
  <c r="AB30" i="14"/>
  <c r="AB23" i="14"/>
  <c r="W35" i="14"/>
  <c r="U14" i="14"/>
  <c r="U39" i="14"/>
  <c r="U32" i="14"/>
  <c r="U31" i="14"/>
  <c r="U27" i="14"/>
  <c r="U19" i="14"/>
  <c r="L28" i="10"/>
  <c r="E28" i="10"/>
  <c r="W37" i="14"/>
  <c r="AJ23" i="14"/>
  <c r="W25" i="14"/>
  <c r="AP22" i="14"/>
  <c r="AP37" i="14"/>
  <c r="AP38" i="14"/>
  <c r="AP39" i="14"/>
  <c r="AI23" i="14"/>
  <c r="AJ31" i="14"/>
  <c r="F37" i="10"/>
  <c r="E26" i="10"/>
  <c r="AI14" i="14"/>
  <c r="AB16" i="14"/>
  <c r="U16" i="14"/>
  <c r="AH29" i="14"/>
  <c r="R44" i="6"/>
  <c r="R42" i="6"/>
  <c r="R40" i="6"/>
  <c r="R39" i="6"/>
  <c r="R38" i="6"/>
  <c r="R37" i="6"/>
  <c r="R36" i="6"/>
  <c r="R31" i="6"/>
  <c r="R30" i="6"/>
  <c r="R27" i="6"/>
  <c r="R25" i="6"/>
  <c r="R22" i="6"/>
  <c r="R21" i="6"/>
  <c r="R19" i="6"/>
  <c r="R18" i="6"/>
  <c r="R17" i="6"/>
  <c r="R16" i="6"/>
  <c r="R15" i="6"/>
  <c r="R14" i="6"/>
  <c r="R13" i="6"/>
  <c r="R12" i="6"/>
  <c r="R11" i="6"/>
  <c r="R10" i="6"/>
  <c r="Q46" i="6"/>
  <c r="Q45" i="6"/>
  <c r="Q44" i="6"/>
  <c r="Q43" i="6"/>
  <c r="Q41" i="6"/>
  <c r="Q40" i="6"/>
  <c r="Q39" i="6"/>
  <c r="Q38" i="6"/>
  <c r="Q37" i="6"/>
  <c r="Q36" i="6"/>
  <c r="Q33" i="6"/>
  <c r="Q30" i="6"/>
  <c r="Q26" i="6"/>
  <c r="Q22" i="6"/>
  <c r="Q17" i="6"/>
  <c r="Q16" i="6"/>
  <c r="Q15" i="6"/>
  <c r="Q14" i="6"/>
  <c r="Q13" i="6"/>
  <c r="Q12" i="6"/>
  <c r="Q11" i="6"/>
  <c r="Q10" i="6"/>
  <c r="Q9" i="6" s="1"/>
  <c r="P45" i="6"/>
  <c r="P44" i="6"/>
  <c r="P43" i="6"/>
  <c r="P42" i="6"/>
  <c r="P41" i="6"/>
  <c r="P40" i="6"/>
  <c r="P37" i="6"/>
  <c r="P35" i="6"/>
  <c r="P34" i="6"/>
  <c r="P33" i="6"/>
  <c r="P30" i="6"/>
  <c r="P28" i="6"/>
  <c r="P26" i="6"/>
  <c r="P23" i="6"/>
  <c r="P22" i="6"/>
  <c r="P21" i="6"/>
  <c r="P19" i="6"/>
  <c r="P18" i="6"/>
  <c r="P17" i="6"/>
  <c r="P14" i="6"/>
  <c r="P13" i="6"/>
  <c r="P12" i="6"/>
  <c r="P11" i="6"/>
  <c r="P9" i="6"/>
  <c r="P10" i="6"/>
  <c r="O46" i="6"/>
  <c r="O45" i="6"/>
  <c r="O44" i="6"/>
  <c r="O43" i="6"/>
  <c r="O40" i="6"/>
  <c r="O38" i="6"/>
  <c r="O37" i="6"/>
  <c r="O36" i="6"/>
  <c r="O34" i="6"/>
  <c r="O33" i="6"/>
  <c r="O31" i="6"/>
  <c r="O27" i="6"/>
  <c r="O26" i="6"/>
  <c r="O25" i="6"/>
  <c r="O23" i="6"/>
  <c r="O21" i="6"/>
  <c r="O18" i="6"/>
  <c r="O16" i="6"/>
  <c r="O14" i="6"/>
  <c r="O13" i="6"/>
  <c r="O12" i="6"/>
  <c r="O11" i="6"/>
  <c r="O10" i="6"/>
  <c r="N46" i="6"/>
  <c r="N44" i="6"/>
  <c r="N42" i="6"/>
  <c r="N40" i="6"/>
  <c r="N38" i="6"/>
  <c r="N37" i="6"/>
  <c r="N35" i="6"/>
  <c r="N34" i="6"/>
  <c r="N31" i="6"/>
  <c r="N30" i="6"/>
  <c r="N28" i="6"/>
  <c r="N25" i="6"/>
  <c r="N22" i="6"/>
  <c r="N19" i="6"/>
  <c r="N15" i="6"/>
  <c r="N14" i="6"/>
  <c r="N13" i="6"/>
  <c r="N12" i="6"/>
  <c r="N11" i="6"/>
  <c r="N10" i="6"/>
  <c r="M46" i="6"/>
  <c r="M45" i="6"/>
  <c r="M44" i="6"/>
  <c r="M43" i="6"/>
  <c r="M40" i="6"/>
  <c r="M39" i="6"/>
  <c r="M38" i="6"/>
  <c r="M37" i="6"/>
  <c r="M36" i="6"/>
  <c r="M35" i="6"/>
  <c r="M34" i="6"/>
  <c r="M32" i="6"/>
  <c r="M30" i="6"/>
  <c r="M28" i="6"/>
  <c r="M27" i="6"/>
  <c r="M24" i="6"/>
  <c r="M23" i="6"/>
  <c r="M22" i="6"/>
  <c r="M21" i="6"/>
  <c r="M18" i="6"/>
  <c r="M17" i="6"/>
  <c r="M15" i="6"/>
  <c r="M14" i="6"/>
  <c r="M13" i="6"/>
  <c r="M12" i="6"/>
  <c r="M11" i="6"/>
  <c r="M10" i="6"/>
  <c r="L46" i="6"/>
  <c r="L45" i="6"/>
  <c r="L44" i="6"/>
  <c r="L43" i="6"/>
  <c r="L41" i="6"/>
  <c r="L39" i="6"/>
  <c r="L38" i="6"/>
  <c r="L37" i="6"/>
  <c r="L36" i="6"/>
  <c r="L35" i="6"/>
  <c r="L34" i="6"/>
  <c r="L32" i="6"/>
  <c r="L30" i="6"/>
  <c r="L28" i="6"/>
  <c r="L27" i="6"/>
  <c r="L26" i="6"/>
  <c r="L25" i="6"/>
  <c r="L24" i="6"/>
  <c r="L23" i="6"/>
  <c r="L22" i="6"/>
  <c r="L21" i="6"/>
  <c r="L19" i="6"/>
  <c r="L18" i="6"/>
  <c r="L17" i="6"/>
  <c r="L15" i="6"/>
  <c r="L14" i="6"/>
  <c r="L13" i="6"/>
  <c r="L12" i="6"/>
  <c r="L11" i="6"/>
  <c r="L10" i="6"/>
  <c r="K46" i="6"/>
  <c r="K45" i="6"/>
  <c r="K44" i="6"/>
  <c r="K43" i="6"/>
  <c r="K42" i="6"/>
  <c r="K40" i="6"/>
  <c r="K39" i="6"/>
  <c r="K38" i="6"/>
  <c r="K37" i="6"/>
  <c r="K36" i="6"/>
  <c r="K35" i="6"/>
  <c r="K34" i="6"/>
  <c r="K32" i="6"/>
  <c r="K31" i="6"/>
  <c r="K30" i="6"/>
  <c r="K28" i="6"/>
  <c r="K27" i="6"/>
  <c r="K26" i="6"/>
  <c r="K25" i="6"/>
  <c r="K24" i="6"/>
  <c r="K23" i="6"/>
  <c r="K22" i="6"/>
  <c r="K21" i="6"/>
  <c r="K19" i="6"/>
  <c r="K18" i="6"/>
  <c r="K17" i="6"/>
  <c r="K15" i="6"/>
  <c r="K14" i="6"/>
  <c r="K13" i="6"/>
  <c r="K12" i="6"/>
  <c r="K11" i="6"/>
  <c r="K10" i="6"/>
  <c r="J46" i="6"/>
  <c r="J45" i="6"/>
  <c r="J44" i="6"/>
  <c r="J43" i="6"/>
  <c r="J42" i="6"/>
  <c r="J40" i="6"/>
  <c r="J38" i="6"/>
  <c r="J37" i="6"/>
  <c r="J36" i="6"/>
  <c r="J35" i="6"/>
  <c r="J34" i="6"/>
  <c r="J33" i="6"/>
  <c r="J32" i="6"/>
  <c r="J30" i="6"/>
  <c r="J28" i="6"/>
  <c r="J25" i="6"/>
  <c r="J24" i="6"/>
  <c r="J23" i="6"/>
  <c r="J22" i="6"/>
  <c r="J21" i="6"/>
  <c r="J18" i="6"/>
  <c r="J17" i="6"/>
  <c r="J15" i="6"/>
  <c r="J14" i="6"/>
  <c r="J13" i="6"/>
  <c r="J12" i="6"/>
  <c r="J11" i="6"/>
  <c r="J10" i="6"/>
  <c r="I46" i="6"/>
  <c r="I45" i="6"/>
  <c r="I44" i="6"/>
  <c r="I43" i="6"/>
  <c r="I42" i="6"/>
  <c r="I41" i="6"/>
  <c r="I39" i="6"/>
  <c r="I38" i="6"/>
  <c r="I37" i="6"/>
  <c r="I36" i="6"/>
  <c r="I35" i="6"/>
  <c r="I34" i="6"/>
  <c r="I33" i="6"/>
  <c r="I32" i="6"/>
  <c r="I30" i="6"/>
  <c r="I28" i="6"/>
  <c r="I27" i="6"/>
  <c r="I24" i="6"/>
  <c r="I23" i="6"/>
  <c r="I22" i="6"/>
  <c r="I21" i="6"/>
  <c r="I19" i="6"/>
  <c r="I18" i="6"/>
  <c r="I17" i="6"/>
  <c r="I16" i="6"/>
  <c r="I15" i="6"/>
  <c r="I14" i="6"/>
  <c r="I13" i="6"/>
  <c r="I11" i="6"/>
  <c r="I10" i="6"/>
  <c r="H46" i="6"/>
  <c r="H45" i="6"/>
  <c r="H44" i="6"/>
  <c r="H43" i="6"/>
  <c r="H41" i="6"/>
  <c r="H39" i="6"/>
  <c r="H38" i="6"/>
  <c r="H37" i="6"/>
  <c r="H36" i="6"/>
  <c r="H35" i="6"/>
  <c r="H34" i="6"/>
  <c r="H32" i="6"/>
  <c r="H30" i="6"/>
  <c r="H28" i="6"/>
  <c r="H25" i="6"/>
  <c r="H24" i="6"/>
  <c r="H23" i="6"/>
  <c r="H21" i="6"/>
  <c r="H18" i="6"/>
  <c r="H17" i="6"/>
  <c r="H15" i="6"/>
  <c r="H14" i="6"/>
  <c r="H13" i="6"/>
  <c r="H12" i="6"/>
  <c r="H11" i="6"/>
  <c r="H10" i="6"/>
  <c r="G46" i="6"/>
  <c r="G45" i="6"/>
  <c r="G44" i="6"/>
  <c r="G43" i="6"/>
  <c r="G42" i="6"/>
  <c r="G40" i="6"/>
  <c r="G39" i="6"/>
  <c r="G38" i="6"/>
  <c r="G37" i="6"/>
  <c r="G36" i="6"/>
  <c r="G35" i="6"/>
  <c r="G34" i="6"/>
  <c r="G32" i="6"/>
  <c r="G31" i="6"/>
  <c r="G30" i="6"/>
  <c r="G28" i="6"/>
  <c r="G27" i="6"/>
  <c r="G26" i="6"/>
  <c r="G24" i="6"/>
  <c r="G23" i="6"/>
  <c r="G21" i="6"/>
  <c r="G19" i="6"/>
  <c r="G18" i="6"/>
  <c r="G17" i="6"/>
  <c r="G16" i="6"/>
  <c r="G15" i="6"/>
  <c r="G14" i="6"/>
  <c r="G13" i="6"/>
  <c r="G11" i="6"/>
  <c r="G10" i="6"/>
  <c r="F46" i="6"/>
  <c r="F45" i="6"/>
  <c r="F44" i="6"/>
  <c r="F43" i="6"/>
  <c r="F40" i="6"/>
  <c r="F39" i="6"/>
  <c r="F38" i="6"/>
  <c r="F37" i="6"/>
  <c r="F36" i="6"/>
  <c r="F35" i="6"/>
  <c r="F34" i="6"/>
  <c r="F33" i="6"/>
  <c r="F32" i="6"/>
  <c r="F31" i="6"/>
  <c r="F30" i="6"/>
  <c r="F28" i="6"/>
  <c r="F27" i="6"/>
  <c r="F26" i="6"/>
  <c r="F25" i="6"/>
  <c r="F24" i="6"/>
  <c r="F23" i="6"/>
  <c r="F22" i="6"/>
  <c r="F21" i="6"/>
  <c r="F19" i="6"/>
  <c r="F18" i="6"/>
  <c r="F17" i="6"/>
  <c r="F16" i="6"/>
  <c r="F15" i="6"/>
  <c r="F14" i="6"/>
  <c r="F13" i="6"/>
  <c r="F12" i="6"/>
  <c r="F11" i="6"/>
  <c r="F9" i="6" s="1"/>
  <c r="F10" i="6"/>
  <c r="E11" i="6"/>
  <c r="F11" i="14"/>
  <c r="H11" i="14"/>
  <c r="I11" i="14"/>
  <c r="J11" i="14"/>
  <c r="K11" i="14"/>
  <c r="L11" i="14"/>
  <c r="M11" i="14"/>
  <c r="N11" i="14"/>
  <c r="O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F12" i="14"/>
  <c r="G12" i="14"/>
  <c r="J12" i="14"/>
  <c r="K12" i="14"/>
  <c r="M12" i="14"/>
  <c r="N12" i="14"/>
  <c r="Q12" i="14"/>
  <c r="S12" i="14"/>
  <c r="T12" i="14"/>
  <c r="X12" i="14"/>
  <c r="Z12" i="14"/>
  <c r="AD12" i="14"/>
  <c r="AE12" i="14"/>
  <c r="AF12" i="14"/>
  <c r="AG12" i="14"/>
  <c r="AM12" i="14"/>
  <c r="AN12" i="14"/>
  <c r="AO12" i="14"/>
  <c r="AQ12" i="14"/>
  <c r="F13" i="14"/>
  <c r="G13" i="14"/>
  <c r="J13" i="14"/>
  <c r="K13" i="14"/>
  <c r="M13" i="14"/>
  <c r="N13" i="14"/>
  <c r="Q13" i="14"/>
  <c r="S13" i="14"/>
  <c r="T13" i="14"/>
  <c r="W13" i="14"/>
  <c r="X13" i="14"/>
  <c r="Z13" i="14"/>
  <c r="AB13" i="14"/>
  <c r="AD13" i="14"/>
  <c r="AE13" i="14"/>
  <c r="AF13" i="14"/>
  <c r="AG13" i="14"/>
  <c r="AK13" i="14"/>
  <c r="AL13" i="14"/>
  <c r="AM13" i="14"/>
  <c r="AN13" i="14"/>
  <c r="AO13" i="14"/>
  <c r="AQ13" i="14"/>
  <c r="F14" i="14"/>
  <c r="E14" i="14" s="1"/>
  <c r="G14" i="14"/>
  <c r="K14" i="14"/>
  <c r="M14" i="14"/>
  <c r="N14" i="14"/>
  <c r="Q14" i="14"/>
  <c r="S14" i="14"/>
  <c r="T14" i="14"/>
  <c r="X14" i="14"/>
  <c r="Z14" i="14"/>
  <c r="AB14" i="14"/>
  <c r="AD14" i="14"/>
  <c r="AE14" i="14"/>
  <c r="AF14" i="14"/>
  <c r="AG14" i="14"/>
  <c r="AH14" i="14"/>
  <c r="AK14" i="14"/>
  <c r="AL14" i="14"/>
  <c r="AM14" i="14"/>
  <c r="AN14" i="14"/>
  <c r="AO14" i="14"/>
  <c r="AQ14" i="14"/>
  <c r="F15" i="14"/>
  <c r="G15" i="14"/>
  <c r="J15" i="14"/>
  <c r="M15" i="14"/>
  <c r="N15" i="14"/>
  <c r="Q15" i="14"/>
  <c r="AT15" i="14" s="1"/>
  <c r="S15" i="14"/>
  <c r="T15" i="14"/>
  <c r="U15" i="14"/>
  <c r="X15" i="14"/>
  <c r="Z15" i="14"/>
  <c r="AB15" i="14"/>
  <c r="AD15" i="14"/>
  <c r="AE15" i="14"/>
  <c r="AF15" i="14"/>
  <c r="AG15" i="14"/>
  <c r="AK15" i="14"/>
  <c r="AL15" i="14"/>
  <c r="AM15" i="14"/>
  <c r="AN15" i="14"/>
  <c r="AO15" i="14"/>
  <c r="AQ15" i="14"/>
  <c r="F16" i="14"/>
  <c r="G16" i="14"/>
  <c r="J16" i="14"/>
  <c r="K16" i="14"/>
  <c r="M16" i="14"/>
  <c r="N16" i="14"/>
  <c r="Q16" i="14"/>
  <c r="S16" i="14"/>
  <c r="T16" i="14"/>
  <c r="X16" i="14"/>
  <c r="Z16" i="14"/>
  <c r="AD16" i="14"/>
  <c r="AE16" i="14"/>
  <c r="AF16" i="14"/>
  <c r="AG16" i="14"/>
  <c r="AH16" i="14"/>
  <c r="AK16" i="14"/>
  <c r="AL16" i="14"/>
  <c r="AM16" i="14"/>
  <c r="AN16" i="14"/>
  <c r="AO16" i="14"/>
  <c r="AQ16" i="14"/>
  <c r="F17" i="14"/>
  <c r="G17" i="14"/>
  <c r="J17" i="14"/>
  <c r="K17" i="14"/>
  <c r="N17" i="14"/>
  <c r="Q17" i="14"/>
  <c r="S17" i="14"/>
  <c r="T17" i="14"/>
  <c r="U17" i="14"/>
  <c r="W17" i="14"/>
  <c r="X17" i="14"/>
  <c r="Z17" i="14"/>
  <c r="AB17" i="14"/>
  <c r="AD17" i="14"/>
  <c r="AE17" i="14"/>
  <c r="AF17" i="14"/>
  <c r="AG17" i="14"/>
  <c r="AH17" i="14"/>
  <c r="AK17" i="14"/>
  <c r="AL17" i="14"/>
  <c r="AM17" i="14"/>
  <c r="AN17" i="14"/>
  <c r="AO17" i="14"/>
  <c r="AP17" i="14"/>
  <c r="AQ17" i="14"/>
  <c r="F18" i="14"/>
  <c r="G18" i="14"/>
  <c r="J18" i="14"/>
  <c r="K18" i="14"/>
  <c r="M18" i="14"/>
  <c r="Q18" i="14"/>
  <c r="S18" i="14"/>
  <c r="T18" i="14"/>
  <c r="U18" i="14"/>
  <c r="X18" i="14"/>
  <c r="Z18" i="14"/>
  <c r="AB18" i="14"/>
  <c r="AD18" i="14"/>
  <c r="AE18" i="14"/>
  <c r="AF18" i="14"/>
  <c r="AG18" i="14"/>
  <c r="AI18" i="14"/>
  <c r="AK18" i="14"/>
  <c r="AL18" i="14"/>
  <c r="AM18" i="14"/>
  <c r="AN18" i="14"/>
  <c r="AO18" i="14"/>
  <c r="AP18" i="14"/>
  <c r="AQ18" i="14"/>
  <c r="F19" i="14"/>
  <c r="G19" i="14"/>
  <c r="J19" i="14"/>
  <c r="K19" i="14"/>
  <c r="M19" i="14"/>
  <c r="N19" i="14"/>
  <c r="Q19" i="14"/>
  <c r="S19" i="14"/>
  <c r="T19" i="14"/>
  <c r="X19" i="14"/>
  <c r="Z19" i="14"/>
  <c r="AB19" i="14"/>
  <c r="AD19" i="14"/>
  <c r="AE19" i="14"/>
  <c r="AF19" i="14"/>
  <c r="AG19" i="14"/>
  <c r="AH19" i="14"/>
  <c r="AK19" i="14"/>
  <c r="AL19" i="14"/>
  <c r="AM19" i="14"/>
  <c r="AN19" i="14"/>
  <c r="AO19" i="14"/>
  <c r="AQ19" i="14"/>
  <c r="G20" i="14"/>
  <c r="AQ20" i="14"/>
  <c r="F21" i="14"/>
  <c r="G21" i="14"/>
  <c r="J21" i="14"/>
  <c r="K21" i="14"/>
  <c r="M21" i="14"/>
  <c r="N21" i="14"/>
  <c r="S21" i="14"/>
  <c r="T21" i="14"/>
  <c r="U21" i="14"/>
  <c r="X21" i="14"/>
  <c r="Z21" i="14"/>
  <c r="AB21" i="14"/>
  <c r="AD21" i="14"/>
  <c r="AE21" i="14"/>
  <c r="AF21" i="14"/>
  <c r="AG21" i="14"/>
  <c r="AI21" i="14"/>
  <c r="AK21" i="14"/>
  <c r="AL21" i="14"/>
  <c r="AM21" i="14"/>
  <c r="AN21" i="14"/>
  <c r="AO21" i="14"/>
  <c r="AP21" i="14"/>
  <c r="AQ21" i="14"/>
  <c r="F22" i="14"/>
  <c r="G22" i="14"/>
  <c r="J22" i="14"/>
  <c r="K22" i="14"/>
  <c r="M22" i="14"/>
  <c r="N22" i="14"/>
  <c r="Q22" i="14"/>
  <c r="S22" i="14"/>
  <c r="T22" i="14"/>
  <c r="U22" i="14"/>
  <c r="X22" i="14"/>
  <c r="Z22" i="14"/>
  <c r="AD22" i="14"/>
  <c r="AE22" i="14"/>
  <c r="AF22" i="14"/>
  <c r="AG22" i="14"/>
  <c r="AK22" i="14"/>
  <c r="AL22" i="14"/>
  <c r="AM22" i="14"/>
  <c r="AN22" i="14"/>
  <c r="AO22" i="14"/>
  <c r="AQ22" i="14"/>
  <c r="F23" i="14"/>
  <c r="G23" i="14"/>
  <c r="J23" i="14"/>
  <c r="K23" i="14"/>
  <c r="M23" i="14"/>
  <c r="N23" i="14"/>
  <c r="Q23" i="14"/>
  <c r="T23" i="14"/>
  <c r="U23" i="14"/>
  <c r="X23" i="14"/>
  <c r="Z23" i="14"/>
  <c r="AD23" i="14"/>
  <c r="AE23" i="14"/>
  <c r="AF23" i="14"/>
  <c r="AG23" i="14"/>
  <c r="AH23" i="14"/>
  <c r="AK23" i="14"/>
  <c r="AL23" i="14"/>
  <c r="AM23" i="14"/>
  <c r="AN23" i="14"/>
  <c r="AO23" i="14"/>
  <c r="AQ23" i="14"/>
  <c r="F24" i="14"/>
  <c r="G24" i="14"/>
  <c r="E24" i="14" s="1"/>
  <c r="J24" i="14"/>
  <c r="K24" i="14"/>
  <c r="M24" i="14"/>
  <c r="N24" i="14"/>
  <c r="Q24" i="14"/>
  <c r="S24" i="14"/>
  <c r="X24" i="14"/>
  <c r="Z24" i="14"/>
  <c r="AB24" i="14"/>
  <c r="AD24" i="14"/>
  <c r="AE24" i="14"/>
  <c r="AF24" i="14"/>
  <c r="AG24" i="14"/>
  <c r="AH24" i="14"/>
  <c r="AK24" i="14"/>
  <c r="AL24" i="14"/>
  <c r="AM24" i="14"/>
  <c r="AN24" i="14"/>
  <c r="AO24" i="14"/>
  <c r="AP24" i="14"/>
  <c r="AQ24" i="14"/>
  <c r="F25" i="14"/>
  <c r="G25" i="14"/>
  <c r="J25" i="14"/>
  <c r="K25" i="14"/>
  <c r="M25" i="14"/>
  <c r="N25" i="14"/>
  <c r="Q25" i="14"/>
  <c r="S25" i="14"/>
  <c r="T25" i="14"/>
  <c r="X25" i="14"/>
  <c r="Z25" i="14"/>
  <c r="AB25" i="14"/>
  <c r="AD25" i="14"/>
  <c r="AE25" i="14"/>
  <c r="AF25" i="14"/>
  <c r="AG25" i="14"/>
  <c r="AH25" i="14"/>
  <c r="AK25" i="14"/>
  <c r="AL25" i="14"/>
  <c r="AM25" i="14"/>
  <c r="AN25" i="14"/>
  <c r="AO25" i="14"/>
  <c r="AQ25" i="14"/>
  <c r="F26" i="14"/>
  <c r="G26" i="14"/>
  <c r="J26" i="14"/>
  <c r="K26" i="14"/>
  <c r="M26" i="14"/>
  <c r="N26" i="14"/>
  <c r="Q26" i="14"/>
  <c r="S26" i="14"/>
  <c r="T26" i="14"/>
  <c r="U26" i="14"/>
  <c r="X26" i="14"/>
  <c r="Z26" i="14"/>
  <c r="AB26" i="14"/>
  <c r="AD26" i="14"/>
  <c r="AE26" i="14"/>
  <c r="AF26" i="14"/>
  <c r="AG26" i="14"/>
  <c r="AK26" i="14"/>
  <c r="AL26" i="14"/>
  <c r="AM26" i="14"/>
  <c r="AN26" i="14"/>
  <c r="AO26" i="14"/>
  <c r="AP26" i="14"/>
  <c r="AQ26" i="14"/>
  <c r="F27" i="14"/>
  <c r="G27" i="14"/>
  <c r="J27" i="14"/>
  <c r="K27" i="14"/>
  <c r="M27" i="14"/>
  <c r="N27" i="14"/>
  <c r="Q27" i="14"/>
  <c r="S27" i="14"/>
  <c r="T27" i="14"/>
  <c r="X27" i="14"/>
  <c r="Z27" i="14"/>
  <c r="AB27" i="14"/>
  <c r="AD27" i="14"/>
  <c r="AE27" i="14"/>
  <c r="AF27" i="14"/>
  <c r="AG27" i="14"/>
  <c r="AI27" i="14"/>
  <c r="AK27" i="14"/>
  <c r="AL27" i="14"/>
  <c r="AM27" i="14"/>
  <c r="AN27" i="14"/>
  <c r="AO27" i="14"/>
  <c r="AP27" i="14"/>
  <c r="AQ27" i="14"/>
  <c r="F28" i="14"/>
  <c r="G28" i="14"/>
  <c r="J28" i="14"/>
  <c r="K28" i="14"/>
  <c r="M28" i="14"/>
  <c r="N28" i="14"/>
  <c r="Q28" i="14"/>
  <c r="S28" i="14"/>
  <c r="T28" i="14"/>
  <c r="U28" i="14"/>
  <c r="Z28" i="14"/>
  <c r="AB28" i="14"/>
  <c r="AD28" i="14"/>
  <c r="AE28" i="14"/>
  <c r="AF28" i="14"/>
  <c r="AG28" i="14"/>
  <c r="AI28" i="14"/>
  <c r="AJ28" i="14"/>
  <c r="AK28" i="14"/>
  <c r="AL28" i="14"/>
  <c r="AM28" i="14"/>
  <c r="AN28" i="14"/>
  <c r="AO28" i="14"/>
  <c r="AQ28" i="14"/>
  <c r="F29" i="14"/>
  <c r="G29" i="14"/>
  <c r="J29" i="14"/>
  <c r="K29" i="14"/>
  <c r="M29" i="14"/>
  <c r="N29" i="14"/>
  <c r="Q29" i="14"/>
  <c r="S29" i="14"/>
  <c r="T29" i="14"/>
  <c r="U29" i="14"/>
  <c r="X29" i="14"/>
  <c r="Z29" i="14"/>
  <c r="AB29" i="14"/>
  <c r="AD29" i="14"/>
  <c r="AE29" i="14"/>
  <c r="AF29" i="14"/>
  <c r="AG29" i="14"/>
  <c r="AK29" i="14"/>
  <c r="AL29" i="14"/>
  <c r="AM29" i="14"/>
  <c r="AN29" i="14"/>
  <c r="AO29" i="14"/>
  <c r="AQ29" i="14"/>
  <c r="F30" i="14"/>
  <c r="G30" i="14"/>
  <c r="J30" i="14"/>
  <c r="K30" i="14"/>
  <c r="M30" i="14"/>
  <c r="N30" i="14"/>
  <c r="Q30" i="14"/>
  <c r="S30" i="14"/>
  <c r="T30" i="14"/>
  <c r="U30" i="14"/>
  <c r="X30" i="14"/>
  <c r="AD30" i="14"/>
  <c r="AE30" i="14"/>
  <c r="AF30" i="14"/>
  <c r="AG30" i="14"/>
  <c r="AH30" i="14"/>
  <c r="AK30" i="14"/>
  <c r="AL30" i="14"/>
  <c r="AM30" i="14"/>
  <c r="AN30" i="14"/>
  <c r="AO30" i="14"/>
  <c r="AQ30" i="14"/>
  <c r="F31" i="14"/>
  <c r="G31" i="14"/>
  <c r="J31" i="14"/>
  <c r="K31" i="14"/>
  <c r="M31" i="14"/>
  <c r="N31" i="14"/>
  <c r="Q31" i="14"/>
  <c r="S31" i="14"/>
  <c r="T31" i="14"/>
  <c r="X31" i="14"/>
  <c r="Z31" i="14"/>
  <c r="AB31" i="14"/>
  <c r="AD31" i="14"/>
  <c r="AE31" i="14"/>
  <c r="AF31" i="14"/>
  <c r="AG31" i="14"/>
  <c r="AK31" i="14"/>
  <c r="AL31" i="14"/>
  <c r="AM31" i="14"/>
  <c r="AN31" i="14"/>
  <c r="AO31" i="14"/>
  <c r="AP31" i="14"/>
  <c r="AQ31" i="14"/>
  <c r="F32" i="14"/>
  <c r="G32" i="14"/>
  <c r="J32" i="14"/>
  <c r="K32" i="14"/>
  <c r="M32" i="14"/>
  <c r="N32" i="14"/>
  <c r="Q32" i="14"/>
  <c r="S32" i="14"/>
  <c r="T32" i="14"/>
  <c r="X32" i="14"/>
  <c r="Z32" i="14"/>
  <c r="AD32" i="14"/>
  <c r="AE32" i="14"/>
  <c r="AF32" i="14"/>
  <c r="AG32" i="14"/>
  <c r="AH32" i="14"/>
  <c r="AI32" i="14"/>
  <c r="AK32" i="14"/>
  <c r="AL32" i="14"/>
  <c r="AM32" i="14"/>
  <c r="AN32" i="14"/>
  <c r="AO32" i="14"/>
  <c r="AQ32" i="14"/>
  <c r="F33" i="14"/>
  <c r="G33" i="14"/>
  <c r="J33" i="14"/>
  <c r="K33" i="14"/>
  <c r="M33" i="14"/>
  <c r="N33" i="14"/>
  <c r="Q33" i="14"/>
  <c r="S33" i="14"/>
  <c r="T33" i="14"/>
  <c r="U33" i="14"/>
  <c r="X33" i="14"/>
  <c r="Z33" i="14"/>
  <c r="AB33" i="14"/>
  <c r="AD33" i="14"/>
  <c r="AE33" i="14"/>
  <c r="AF33" i="14"/>
  <c r="AG33" i="14"/>
  <c r="AH33" i="14"/>
  <c r="AJ33" i="14"/>
  <c r="AK33" i="14"/>
  <c r="AL33" i="14"/>
  <c r="AM33" i="14"/>
  <c r="AN33" i="14"/>
  <c r="AO33" i="14"/>
  <c r="AP33" i="14"/>
  <c r="AQ33" i="14"/>
  <c r="F34" i="14"/>
  <c r="G34" i="14"/>
  <c r="J34" i="14"/>
  <c r="K34" i="14"/>
  <c r="M34" i="14"/>
  <c r="N34" i="14"/>
  <c r="Q34" i="14"/>
  <c r="S34" i="14"/>
  <c r="T34" i="14"/>
  <c r="U34" i="14"/>
  <c r="X34" i="14"/>
  <c r="Z34" i="14"/>
  <c r="AB34" i="14"/>
  <c r="AE34" i="14"/>
  <c r="AF34" i="14"/>
  <c r="AG34" i="14"/>
  <c r="AH34" i="14"/>
  <c r="AJ34" i="14"/>
  <c r="AK34" i="14"/>
  <c r="AL34" i="14"/>
  <c r="AM34" i="14"/>
  <c r="AN34" i="14"/>
  <c r="AO34" i="14"/>
  <c r="AP34" i="14"/>
  <c r="AQ34" i="14"/>
  <c r="F35" i="14"/>
  <c r="G35" i="14"/>
  <c r="J35" i="14"/>
  <c r="K35" i="14"/>
  <c r="M35" i="14"/>
  <c r="N35" i="14"/>
  <c r="Q35" i="14"/>
  <c r="S35" i="14"/>
  <c r="T35" i="14"/>
  <c r="U35" i="14"/>
  <c r="X35" i="14"/>
  <c r="Z35" i="14"/>
  <c r="AB35" i="14"/>
  <c r="AD35" i="14"/>
  <c r="AF35" i="14"/>
  <c r="AG35" i="14"/>
  <c r="AH35" i="14"/>
  <c r="AJ35" i="14"/>
  <c r="AK35" i="14"/>
  <c r="AL35" i="14"/>
  <c r="AM35" i="14"/>
  <c r="AN35" i="14"/>
  <c r="AO35" i="14"/>
  <c r="AQ35" i="14"/>
  <c r="F36" i="14"/>
  <c r="G36" i="14"/>
  <c r="J36" i="14"/>
  <c r="K36" i="14"/>
  <c r="M36" i="14"/>
  <c r="N36" i="14"/>
  <c r="Q36" i="14"/>
  <c r="S36" i="14"/>
  <c r="T36" i="14"/>
  <c r="U36" i="14"/>
  <c r="X36" i="14"/>
  <c r="Z36" i="14"/>
  <c r="AB36" i="14"/>
  <c r="AD36" i="14"/>
  <c r="AE36" i="14"/>
  <c r="AG36" i="14"/>
  <c r="AK36" i="14"/>
  <c r="AL36" i="14"/>
  <c r="AM36" i="14"/>
  <c r="AN36" i="14"/>
  <c r="AO36" i="14"/>
  <c r="AQ36" i="14"/>
  <c r="F37" i="14"/>
  <c r="G37" i="14"/>
  <c r="J37" i="14"/>
  <c r="K37" i="14"/>
  <c r="M37" i="14"/>
  <c r="N37" i="14"/>
  <c r="Q37" i="14"/>
  <c r="S37" i="14"/>
  <c r="T37" i="14"/>
  <c r="U37" i="14"/>
  <c r="X37" i="14"/>
  <c r="Z37" i="14"/>
  <c r="AD37" i="14"/>
  <c r="AE37" i="14"/>
  <c r="AF37" i="14"/>
  <c r="AK37" i="14"/>
  <c r="AL37" i="14"/>
  <c r="AM37" i="14"/>
  <c r="AN37" i="14"/>
  <c r="AO37" i="14"/>
  <c r="AQ37" i="14"/>
  <c r="F38" i="14"/>
  <c r="G38" i="14"/>
  <c r="J38" i="14"/>
  <c r="K38" i="14"/>
  <c r="M38" i="14"/>
  <c r="N38" i="14"/>
  <c r="Q38" i="14"/>
  <c r="S38" i="14"/>
  <c r="T38" i="14"/>
  <c r="U38" i="14"/>
  <c r="X38" i="14"/>
  <c r="Z38" i="14"/>
  <c r="AD38" i="14"/>
  <c r="AE38" i="14"/>
  <c r="AF38" i="14"/>
  <c r="AG38" i="14"/>
  <c r="AK38" i="14"/>
  <c r="AL38" i="14"/>
  <c r="AM38" i="14"/>
  <c r="AN38" i="14"/>
  <c r="AO38" i="14"/>
  <c r="AQ38" i="14"/>
  <c r="F39" i="14"/>
  <c r="G39" i="14"/>
  <c r="J39" i="14"/>
  <c r="K39" i="14"/>
  <c r="M39" i="14"/>
  <c r="N39" i="14"/>
  <c r="Q39" i="14"/>
  <c r="S39" i="14"/>
  <c r="T39" i="14"/>
  <c r="X39" i="14"/>
  <c r="Z39" i="14"/>
  <c r="AB39" i="14"/>
  <c r="AD39" i="14"/>
  <c r="AE39" i="14"/>
  <c r="AF39" i="14"/>
  <c r="AG39" i="14"/>
  <c r="AH39" i="14"/>
  <c r="AJ39" i="14"/>
  <c r="AK39" i="14"/>
  <c r="AL39" i="14"/>
  <c r="AM39" i="14"/>
  <c r="AN39" i="14"/>
  <c r="AO39" i="14"/>
  <c r="AQ39" i="14"/>
  <c r="F40" i="14"/>
  <c r="G40" i="14"/>
  <c r="J40" i="14"/>
  <c r="K40" i="14"/>
  <c r="M40" i="14"/>
  <c r="N40" i="14"/>
  <c r="Q40" i="14"/>
  <c r="S40" i="14"/>
  <c r="T40" i="14"/>
  <c r="X40" i="14"/>
  <c r="Z40" i="14"/>
  <c r="AB40" i="14"/>
  <c r="AD40" i="14"/>
  <c r="AE40" i="14"/>
  <c r="AF40" i="14"/>
  <c r="AG40" i="14"/>
  <c r="AK40" i="14"/>
  <c r="AL40" i="14"/>
  <c r="AM40" i="14"/>
  <c r="AN40" i="14"/>
  <c r="AO40" i="14"/>
  <c r="AQ40" i="14"/>
  <c r="F41" i="14"/>
  <c r="G41" i="14"/>
  <c r="J41" i="14"/>
  <c r="K41" i="14"/>
  <c r="M41" i="14"/>
  <c r="N41" i="14"/>
  <c r="Q41" i="14"/>
  <c r="S41" i="14"/>
  <c r="T41" i="14"/>
  <c r="U41" i="14"/>
  <c r="X41" i="14"/>
  <c r="Z41" i="14"/>
  <c r="AB41" i="14"/>
  <c r="AD41" i="14"/>
  <c r="AE41" i="14"/>
  <c r="AF41" i="14"/>
  <c r="AG41" i="14"/>
  <c r="AL41" i="14"/>
  <c r="AM41" i="14"/>
  <c r="AN41" i="14"/>
  <c r="AO41" i="14"/>
  <c r="AQ41" i="14"/>
  <c r="F42" i="14"/>
  <c r="G42" i="14"/>
  <c r="J42" i="14"/>
  <c r="K42" i="14"/>
  <c r="M42" i="14"/>
  <c r="N42" i="14"/>
  <c r="Q42" i="14"/>
  <c r="S42" i="14"/>
  <c r="T42" i="14"/>
  <c r="U42" i="14"/>
  <c r="X42" i="14"/>
  <c r="Z42" i="14"/>
  <c r="AB42" i="14"/>
  <c r="AD42" i="14"/>
  <c r="AE42" i="14"/>
  <c r="AF42" i="14"/>
  <c r="AG42" i="14"/>
  <c r="AK42" i="14"/>
  <c r="AM42" i="14"/>
  <c r="AN42" i="14"/>
  <c r="AO42" i="14"/>
  <c r="AP42" i="14"/>
  <c r="AQ42" i="14"/>
  <c r="F43" i="14"/>
  <c r="G43" i="14"/>
  <c r="J43" i="14"/>
  <c r="K43" i="14"/>
  <c r="M43" i="14"/>
  <c r="N43" i="14"/>
  <c r="Q43" i="14"/>
  <c r="S43" i="14"/>
  <c r="T43" i="14"/>
  <c r="U43" i="14"/>
  <c r="X43" i="14"/>
  <c r="Z43" i="14"/>
  <c r="AB43" i="14"/>
  <c r="AD43" i="14"/>
  <c r="AE43" i="14"/>
  <c r="AF43" i="14"/>
  <c r="AG43" i="14"/>
  <c r="AH43" i="14"/>
  <c r="AK43" i="14"/>
  <c r="AL43" i="14"/>
  <c r="AN43" i="14"/>
  <c r="AO43" i="14"/>
  <c r="AQ43" i="14"/>
  <c r="F44" i="14"/>
  <c r="G44" i="14"/>
  <c r="E44" i="14" s="1"/>
  <c r="J44" i="14"/>
  <c r="K44" i="14"/>
  <c r="M44" i="14"/>
  <c r="N44" i="14"/>
  <c r="Q44" i="14"/>
  <c r="S44" i="14"/>
  <c r="T44" i="14"/>
  <c r="U44" i="14"/>
  <c r="X44" i="14"/>
  <c r="Z44" i="14"/>
  <c r="AB44" i="14"/>
  <c r="AD44" i="14"/>
  <c r="AE44" i="14"/>
  <c r="AF44" i="14"/>
  <c r="AG44" i="14"/>
  <c r="AH44" i="14"/>
  <c r="AK44" i="14"/>
  <c r="AL44" i="14"/>
  <c r="AM44" i="14"/>
  <c r="AO44" i="14"/>
  <c r="AP44" i="14"/>
  <c r="AQ44" i="14"/>
  <c r="F45" i="14"/>
  <c r="G45" i="14"/>
  <c r="J45" i="14"/>
  <c r="K45" i="14"/>
  <c r="M45" i="14"/>
  <c r="N45" i="14"/>
  <c r="Q45" i="14"/>
  <c r="S45" i="14"/>
  <c r="T45" i="14"/>
  <c r="U45" i="14"/>
  <c r="X45" i="14"/>
  <c r="Z45" i="14"/>
  <c r="AD45" i="14"/>
  <c r="AE45" i="14"/>
  <c r="AF45" i="14"/>
  <c r="AG45" i="14"/>
  <c r="AK45" i="14"/>
  <c r="AL45" i="14"/>
  <c r="AM45" i="14"/>
  <c r="AN45" i="14"/>
  <c r="AQ45" i="14"/>
  <c r="F46" i="14"/>
  <c r="G46" i="14"/>
  <c r="J46" i="14"/>
  <c r="K46" i="14"/>
  <c r="M46" i="14"/>
  <c r="N46" i="14"/>
  <c r="Q46" i="14"/>
  <c r="S46" i="14"/>
  <c r="T46" i="14"/>
  <c r="U46" i="14"/>
  <c r="X46" i="14"/>
  <c r="Z46" i="14"/>
  <c r="AD46" i="14"/>
  <c r="AE46" i="14"/>
  <c r="AF46" i="14"/>
  <c r="AG46" i="14"/>
  <c r="AH46" i="14"/>
  <c r="AK46" i="14"/>
  <c r="AL46" i="14"/>
  <c r="AM46" i="14"/>
  <c r="AN46" i="14"/>
  <c r="AO46" i="14"/>
  <c r="AQ46" i="14"/>
  <c r="F47" i="14"/>
  <c r="G47" i="14"/>
  <c r="J47" i="14"/>
  <c r="K47" i="14"/>
  <c r="M47" i="14"/>
  <c r="N47" i="14"/>
  <c r="Q47" i="14"/>
  <c r="S47" i="14"/>
  <c r="T47" i="14"/>
  <c r="U47" i="14"/>
  <c r="X47" i="14"/>
  <c r="Z47" i="14"/>
  <c r="AB47" i="14"/>
  <c r="AD47" i="14"/>
  <c r="AE47" i="14"/>
  <c r="AF47" i="14"/>
  <c r="AG47" i="14"/>
  <c r="AK47" i="14"/>
  <c r="AL47" i="14"/>
  <c r="AM47" i="14"/>
  <c r="AN47" i="14"/>
  <c r="AO47" i="14"/>
  <c r="AQ9" i="14"/>
  <c r="AQ48" i="14" s="1"/>
  <c r="G10" i="14"/>
  <c r="J10" i="14"/>
  <c r="K10" i="14"/>
  <c r="M10" i="14"/>
  <c r="N10" i="14"/>
  <c r="Q10" i="14"/>
  <c r="S10" i="14"/>
  <c r="T10" i="14"/>
  <c r="X10" i="14"/>
  <c r="Z10" i="14"/>
  <c r="AD10" i="14"/>
  <c r="AE10" i="14"/>
  <c r="AF10" i="14"/>
  <c r="AG10" i="14"/>
  <c r="AH10" i="14"/>
  <c r="AK10" i="14"/>
  <c r="AL10" i="14"/>
  <c r="AM10" i="14"/>
  <c r="AN10" i="14"/>
  <c r="AO10" i="14"/>
  <c r="AQ10" i="14"/>
  <c r="P9" i="13"/>
  <c r="G10" i="13"/>
  <c r="AQ10" i="13"/>
  <c r="H11" i="13"/>
  <c r="I11" i="13"/>
  <c r="J11" i="13"/>
  <c r="K11" i="13"/>
  <c r="L11" i="13"/>
  <c r="M11" i="13"/>
  <c r="N11" i="13"/>
  <c r="O11" i="13"/>
  <c r="Q11" i="13"/>
  <c r="R11" i="13"/>
  <c r="S11" i="13"/>
  <c r="T11" i="13"/>
  <c r="V11" i="13"/>
  <c r="W11" i="13"/>
  <c r="X11" i="13"/>
  <c r="Z11" i="13"/>
  <c r="AA11" i="13"/>
  <c r="AB11" i="13"/>
  <c r="AC11" i="13"/>
  <c r="AD11" i="13"/>
  <c r="AE11" i="13"/>
  <c r="AF11" i="13"/>
  <c r="AG11" i="13"/>
  <c r="AH11" i="13"/>
  <c r="AI11" i="13"/>
  <c r="AJ11" i="13"/>
  <c r="AK11" i="13"/>
  <c r="AL11" i="13"/>
  <c r="AM11" i="13"/>
  <c r="AN11" i="13"/>
  <c r="AO11" i="13"/>
  <c r="AP11" i="13"/>
  <c r="AQ11" i="13"/>
  <c r="G12" i="13"/>
  <c r="AQ12" i="13"/>
  <c r="G13" i="13"/>
  <c r="AQ13" i="13"/>
  <c r="G14" i="13"/>
  <c r="AQ14" i="13"/>
  <c r="G15" i="13"/>
  <c r="AQ15" i="13"/>
  <c r="G16" i="13"/>
  <c r="AQ16" i="13"/>
  <c r="G17" i="13"/>
  <c r="AQ17" i="13"/>
  <c r="G18" i="13"/>
  <c r="AQ18" i="13"/>
  <c r="G19" i="13"/>
  <c r="AQ19" i="13"/>
  <c r="G21" i="13"/>
  <c r="AQ21" i="13"/>
  <c r="G22" i="13"/>
  <c r="AQ22" i="13"/>
  <c r="G23" i="13"/>
  <c r="AQ23" i="13"/>
  <c r="G24" i="13"/>
  <c r="AQ24" i="13"/>
  <c r="G25" i="13"/>
  <c r="AQ25" i="13"/>
  <c r="G26" i="13"/>
  <c r="AQ26" i="13"/>
  <c r="G27" i="13"/>
  <c r="AQ27" i="13"/>
  <c r="G28" i="13"/>
  <c r="AQ28" i="13"/>
  <c r="G29" i="13"/>
  <c r="AQ29" i="13"/>
  <c r="G30" i="13"/>
  <c r="AQ30" i="13"/>
  <c r="G31" i="13"/>
  <c r="AQ31" i="13"/>
  <c r="G32" i="13"/>
  <c r="AQ32" i="13"/>
  <c r="G33" i="13"/>
  <c r="AQ33" i="13"/>
  <c r="G34" i="13"/>
  <c r="AQ34" i="13"/>
  <c r="G35" i="13"/>
  <c r="AQ35" i="13"/>
  <c r="G36" i="13"/>
  <c r="AQ36" i="13"/>
  <c r="G37" i="13"/>
  <c r="AQ37" i="13"/>
  <c r="G38" i="13"/>
  <c r="AQ38" i="13"/>
  <c r="G39" i="13"/>
  <c r="AQ39" i="13"/>
  <c r="G40" i="13"/>
  <c r="AQ40" i="13"/>
  <c r="G41" i="13"/>
  <c r="AQ41" i="13"/>
  <c r="G42" i="13"/>
  <c r="AQ42" i="13"/>
  <c r="G43" i="13"/>
  <c r="AQ43" i="13"/>
  <c r="G44" i="13"/>
  <c r="AQ44" i="13"/>
  <c r="G45" i="13"/>
  <c r="AQ45" i="13"/>
  <c r="G46" i="13"/>
  <c r="AQ46" i="13"/>
  <c r="G47" i="13"/>
  <c r="F11" i="13"/>
  <c r="M10" i="8"/>
  <c r="L10" i="8"/>
  <c r="K10" i="8"/>
  <c r="J10" i="8"/>
  <c r="I10" i="8"/>
  <c r="H10" i="8"/>
  <c r="G10" i="8"/>
  <c r="F10" i="8"/>
  <c r="D10" i="8" s="1"/>
  <c r="E10" i="8"/>
  <c r="F10" i="9"/>
  <c r="E10" i="9"/>
  <c r="K27" i="10"/>
  <c r="M45" i="10"/>
  <c r="M44" i="10"/>
  <c r="M43" i="10"/>
  <c r="M42" i="10"/>
  <c r="M41" i="10"/>
  <c r="M40" i="10"/>
  <c r="M39" i="10"/>
  <c r="M38" i="10"/>
  <c r="M37" i="10"/>
  <c r="M36" i="10"/>
  <c r="M35" i="10"/>
  <c r="M34" i="10"/>
  <c r="M33" i="10"/>
  <c r="M31" i="10"/>
  <c r="M30" i="10"/>
  <c r="M29" i="10"/>
  <c r="M27" i="10"/>
  <c r="M26" i="10"/>
  <c r="M24" i="10"/>
  <c r="M23" i="10"/>
  <c r="M22" i="10"/>
  <c r="M20" i="10"/>
  <c r="M17" i="10"/>
  <c r="M16" i="10"/>
  <c r="M14" i="10"/>
  <c r="M13" i="10"/>
  <c r="M10" i="10"/>
  <c r="M9" i="10"/>
  <c r="M10" i="9"/>
  <c r="M25" i="8"/>
  <c r="M24" i="8"/>
  <c r="M23" i="8"/>
  <c r="L45" i="10"/>
  <c r="L44" i="10"/>
  <c r="L43" i="10"/>
  <c r="L42" i="10"/>
  <c r="L41" i="10"/>
  <c r="L40" i="10"/>
  <c r="L39" i="10"/>
  <c r="L38" i="10"/>
  <c r="L37" i="10"/>
  <c r="L36" i="10"/>
  <c r="L35" i="10"/>
  <c r="L34" i="10"/>
  <c r="L33" i="10"/>
  <c r="L31" i="10"/>
  <c r="L30" i="10"/>
  <c r="L29" i="10"/>
  <c r="L27" i="10"/>
  <c r="L24" i="10"/>
  <c r="L23" i="10"/>
  <c r="L22" i="10"/>
  <c r="L20" i="10"/>
  <c r="L18" i="10"/>
  <c r="L17" i="10"/>
  <c r="L16" i="10"/>
  <c r="L14" i="10"/>
  <c r="L13" i="10"/>
  <c r="L12" i="10"/>
  <c r="L10" i="10"/>
  <c r="L9" i="10"/>
  <c r="L10" i="9"/>
  <c r="L25" i="8"/>
  <c r="L24" i="8"/>
  <c r="L23" i="8"/>
  <c r="K45" i="10"/>
  <c r="K44" i="10"/>
  <c r="K43" i="10"/>
  <c r="K42" i="10"/>
  <c r="K41" i="10"/>
  <c r="K40" i="10"/>
  <c r="K39" i="10"/>
  <c r="K38" i="10"/>
  <c r="K37" i="10"/>
  <c r="K36" i="10"/>
  <c r="K35" i="10"/>
  <c r="K34" i="10"/>
  <c r="K33" i="10"/>
  <c r="K31" i="10"/>
  <c r="K30" i="10"/>
  <c r="K29" i="10"/>
  <c r="K26" i="10"/>
  <c r="K25" i="10"/>
  <c r="K24" i="10"/>
  <c r="K23" i="10"/>
  <c r="K22" i="10"/>
  <c r="K21" i="10"/>
  <c r="K20" i="10"/>
  <c r="K17" i="10"/>
  <c r="K16" i="10"/>
  <c r="K14" i="10"/>
  <c r="K13" i="10"/>
  <c r="K12" i="10"/>
  <c r="K10" i="10"/>
  <c r="K9" i="10"/>
  <c r="K10" i="9"/>
  <c r="K25" i="8"/>
  <c r="K24" i="8"/>
  <c r="K23" i="8"/>
  <c r="K22" i="8"/>
  <c r="J45" i="10"/>
  <c r="J44" i="10"/>
  <c r="J43" i="10"/>
  <c r="J42" i="10"/>
  <c r="J41" i="10"/>
  <c r="J40" i="10"/>
  <c r="J39" i="10"/>
  <c r="J38" i="10"/>
  <c r="J37" i="10"/>
  <c r="J36" i="10"/>
  <c r="J35" i="10"/>
  <c r="J34" i="10"/>
  <c r="J33" i="10"/>
  <c r="J31" i="10"/>
  <c r="J30" i="10"/>
  <c r="J29" i="10"/>
  <c r="J27" i="10"/>
  <c r="J26" i="10"/>
  <c r="J25" i="10"/>
  <c r="J24" i="10"/>
  <c r="J23" i="10"/>
  <c r="J22" i="10"/>
  <c r="J21" i="10"/>
  <c r="J20" i="10"/>
  <c r="J17" i="10"/>
  <c r="J16" i="10"/>
  <c r="J15" i="10"/>
  <c r="J14" i="10"/>
  <c r="J13" i="10"/>
  <c r="J10" i="10"/>
  <c r="J9" i="10"/>
  <c r="J10" i="9"/>
  <c r="J25" i="8"/>
  <c r="J24" i="8"/>
  <c r="J23" i="8"/>
  <c r="J22" i="8"/>
  <c r="I45" i="10"/>
  <c r="I44" i="10"/>
  <c r="I43" i="10"/>
  <c r="I42" i="10"/>
  <c r="I41" i="10"/>
  <c r="I40" i="10"/>
  <c r="I39" i="10"/>
  <c r="I38" i="10"/>
  <c r="I37" i="10"/>
  <c r="I36" i="10"/>
  <c r="I35" i="10"/>
  <c r="I34" i="10"/>
  <c r="I33" i="10"/>
  <c r="I31" i="10"/>
  <c r="I30" i="10"/>
  <c r="I29" i="10"/>
  <c r="I27" i="10"/>
  <c r="I26" i="10"/>
  <c r="I24" i="10"/>
  <c r="I23" i="10"/>
  <c r="I22" i="10"/>
  <c r="I21" i="10"/>
  <c r="I20" i="10"/>
  <c r="I17" i="10"/>
  <c r="I16" i="10"/>
  <c r="I15" i="10"/>
  <c r="I14" i="10"/>
  <c r="I13" i="10"/>
  <c r="I10" i="10"/>
  <c r="I9" i="10"/>
  <c r="I10" i="9"/>
  <c r="I25" i="8"/>
  <c r="I24" i="8"/>
  <c r="I23" i="8"/>
  <c r="H44" i="10"/>
  <c r="H43" i="10"/>
  <c r="H42" i="10"/>
  <c r="H41" i="10"/>
  <c r="H40" i="10"/>
  <c r="H39" i="10"/>
  <c r="H38" i="10"/>
  <c r="H37" i="10"/>
  <c r="H36" i="10"/>
  <c r="H35" i="10"/>
  <c r="H34" i="10"/>
  <c r="H33" i="10"/>
  <c r="H32" i="10"/>
  <c r="H31" i="10"/>
  <c r="H30" i="10"/>
  <c r="H29" i="10"/>
  <c r="H27" i="10"/>
  <c r="H26" i="10"/>
  <c r="H24" i="10"/>
  <c r="H23" i="10"/>
  <c r="H22" i="10"/>
  <c r="H20" i="10"/>
  <c r="H17" i="10"/>
  <c r="H16" i="10"/>
  <c r="H15" i="10"/>
  <c r="H14" i="10"/>
  <c r="H13" i="10"/>
  <c r="H12" i="10"/>
  <c r="H10" i="10"/>
  <c r="H9" i="10"/>
  <c r="H10" i="9"/>
  <c r="H25" i="8"/>
  <c r="H24" i="8"/>
  <c r="H23" i="8"/>
  <c r="H22" i="8"/>
  <c r="G45" i="10"/>
  <c r="G44" i="10"/>
  <c r="G43" i="10"/>
  <c r="G42" i="10"/>
  <c r="G41" i="10"/>
  <c r="G40" i="10"/>
  <c r="G39" i="10"/>
  <c r="G37" i="10"/>
  <c r="G36" i="10"/>
  <c r="G35" i="10"/>
  <c r="G34" i="10"/>
  <c r="G33" i="10"/>
  <c r="G31" i="10"/>
  <c r="G29" i="10"/>
  <c r="G27" i="10"/>
  <c r="G26" i="10"/>
  <c r="G24" i="10"/>
  <c r="G23" i="10"/>
  <c r="G22" i="10"/>
  <c r="G21" i="10"/>
  <c r="G20" i="10"/>
  <c r="G19" i="10" s="1"/>
  <c r="G17" i="10"/>
  <c r="G16" i="10"/>
  <c r="G15" i="10"/>
  <c r="G14" i="10"/>
  <c r="G13" i="10"/>
  <c r="G12" i="10"/>
  <c r="G10" i="10"/>
  <c r="G9" i="10"/>
  <c r="G10" i="9"/>
  <c r="D10" i="9" s="1"/>
  <c r="G25" i="8"/>
  <c r="G24" i="8"/>
  <c r="G23" i="8"/>
  <c r="G22" i="8"/>
  <c r="G21" i="8"/>
  <c r="F44" i="10"/>
  <c r="F43" i="10"/>
  <c r="D43" i="10" s="1"/>
  <c r="F42" i="10"/>
  <c r="F41" i="10"/>
  <c r="F40" i="10"/>
  <c r="F39" i="10"/>
  <c r="D39" i="10" s="1"/>
  <c r="F38" i="10"/>
  <c r="F36" i="10"/>
  <c r="F35" i="10"/>
  <c r="F34" i="10"/>
  <c r="F33" i="10"/>
  <c r="F31" i="10"/>
  <c r="F29" i="10"/>
  <c r="F27" i="10"/>
  <c r="F26" i="10"/>
  <c r="D26" i="10" s="1"/>
  <c r="F25" i="10"/>
  <c r="F24" i="10"/>
  <c r="F23" i="10"/>
  <c r="F22" i="10"/>
  <c r="F21" i="10"/>
  <c r="F20" i="10"/>
  <c r="F17" i="10"/>
  <c r="F16" i="10"/>
  <c r="F15" i="10"/>
  <c r="F14" i="10"/>
  <c r="F13" i="10"/>
  <c r="F12" i="10"/>
  <c r="F10" i="10"/>
  <c r="F9" i="10"/>
  <c r="F25" i="8"/>
  <c r="F24" i="8"/>
  <c r="F23" i="8"/>
  <c r="F22" i="8"/>
  <c r="E45" i="10"/>
  <c r="D45" i="10"/>
  <c r="E44" i="10"/>
  <c r="D44" i="10" s="1"/>
  <c r="E43" i="10"/>
  <c r="E42" i="10"/>
  <c r="D42" i="10" s="1"/>
  <c r="E41" i="10"/>
  <c r="D41" i="10"/>
  <c r="E40" i="10"/>
  <c r="D40" i="10" s="1"/>
  <c r="E39" i="10"/>
  <c r="E38" i="10"/>
  <c r="E37" i="10"/>
  <c r="E36" i="10"/>
  <c r="D36" i="10"/>
  <c r="E35" i="10"/>
  <c r="D35" i="10" s="1"/>
  <c r="E34" i="10"/>
  <c r="E33" i="10"/>
  <c r="D33" i="10"/>
  <c r="E32" i="10"/>
  <c r="E31" i="10"/>
  <c r="D31" i="10"/>
  <c r="E30" i="10"/>
  <c r="D30" i="10" s="1"/>
  <c r="E29" i="10"/>
  <c r="D29" i="10"/>
  <c r="E27" i="10"/>
  <c r="D27" i="10" s="1"/>
  <c r="E24" i="10"/>
  <c r="E23" i="10"/>
  <c r="D23" i="10"/>
  <c r="E22" i="10"/>
  <c r="E20" i="10"/>
  <c r="D20" i="10"/>
  <c r="E17" i="10"/>
  <c r="D17" i="10" s="1"/>
  <c r="E16" i="10"/>
  <c r="E15" i="10"/>
  <c r="E14" i="10"/>
  <c r="E13" i="10"/>
  <c r="D13" i="10"/>
  <c r="E12" i="10"/>
  <c r="E11" i="10"/>
  <c r="E10" i="10"/>
  <c r="D10" i="10"/>
  <c r="E9" i="10"/>
  <c r="D9" i="10" s="1"/>
  <c r="E29" i="8"/>
  <c r="E25" i="8"/>
  <c r="E24" i="8"/>
  <c r="E23" i="8"/>
  <c r="D23" i="8" s="1"/>
  <c r="E22" i="8"/>
  <c r="S46" i="6"/>
  <c r="S44" i="6"/>
  <c r="S41" i="6"/>
  <c r="S39" i="6"/>
  <c r="S38" i="6"/>
  <c r="S37" i="6"/>
  <c r="S34" i="6"/>
  <c r="S32" i="6"/>
  <c r="S31" i="6"/>
  <c r="S30" i="6"/>
  <c r="S27" i="6"/>
  <c r="S26" i="6"/>
  <c r="S25" i="6"/>
  <c r="S23" i="6"/>
  <c r="S22" i="6"/>
  <c r="S19" i="6"/>
  <c r="S18" i="6"/>
  <c r="S16" i="6"/>
  <c r="S15" i="6"/>
  <c r="S14" i="6"/>
  <c r="S13" i="6"/>
  <c r="S12" i="6"/>
  <c r="S11" i="6"/>
  <c r="S10" i="6"/>
  <c r="S33" i="5"/>
  <c r="S32" i="5"/>
  <c r="S31" i="5"/>
  <c r="S28" i="5"/>
  <c r="S27" i="5"/>
  <c r="S23" i="5"/>
  <c r="S22" i="5"/>
  <c r="S11" i="5"/>
  <c r="R36" i="5"/>
  <c r="R33" i="5"/>
  <c r="R32" i="5"/>
  <c r="R28" i="5"/>
  <c r="R27" i="5"/>
  <c r="R26" i="5"/>
  <c r="R23" i="5"/>
  <c r="R22" i="5"/>
  <c r="R11" i="5"/>
  <c r="Q36" i="5"/>
  <c r="Q35" i="5"/>
  <c r="Q33" i="5"/>
  <c r="Q32" i="5"/>
  <c r="Q31" i="5"/>
  <c r="Q28" i="5"/>
  <c r="Q27" i="5"/>
  <c r="Q25" i="5"/>
  <c r="Q23" i="5"/>
  <c r="Q22" i="5"/>
  <c r="Q11" i="5"/>
  <c r="P36" i="5"/>
  <c r="P33" i="5"/>
  <c r="P32" i="5"/>
  <c r="P28" i="5"/>
  <c r="P27" i="5"/>
  <c r="P23" i="5"/>
  <c r="P11" i="5"/>
  <c r="O34" i="5"/>
  <c r="O33" i="5"/>
  <c r="O32" i="5"/>
  <c r="O31" i="5"/>
  <c r="O28" i="5"/>
  <c r="O27" i="5"/>
  <c r="O26" i="5"/>
  <c r="O23" i="5"/>
  <c r="O11" i="5"/>
  <c r="N32" i="5"/>
  <c r="N28" i="5"/>
  <c r="N27" i="5"/>
  <c r="N26" i="5"/>
  <c r="N23" i="5"/>
  <c r="N22" i="5"/>
  <c r="N11" i="5"/>
  <c r="M38" i="5"/>
  <c r="M35" i="5"/>
  <c r="M33" i="5"/>
  <c r="M32" i="5"/>
  <c r="M30" i="5"/>
  <c r="M28" i="5"/>
  <c r="M27" i="5"/>
  <c r="M25" i="5"/>
  <c r="M23" i="5"/>
  <c r="M22" i="5"/>
  <c r="M11" i="5"/>
  <c r="L38" i="5"/>
  <c r="L37" i="5"/>
  <c r="L35" i="5"/>
  <c r="L33" i="5"/>
  <c r="L32" i="5"/>
  <c r="L30" i="5"/>
  <c r="L28" i="5"/>
  <c r="L27" i="5"/>
  <c r="L25" i="5"/>
  <c r="L23" i="5"/>
  <c r="L22" i="5"/>
  <c r="L11" i="5"/>
  <c r="K35" i="5"/>
  <c r="K32" i="5"/>
  <c r="K30" i="5"/>
  <c r="K28" i="5"/>
  <c r="K27" i="5"/>
  <c r="K25" i="5"/>
  <c r="K24" i="5"/>
  <c r="K23" i="5"/>
  <c r="K22" i="5"/>
  <c r="K11" i="5"/>
  <c r="J35" i="5"/>
  <c r="J33" i="5"/>
  <c r="J32" i="5"/>
  <c r="J30" i="5"/>
  <c r="J29" i="5"/>
  <c r="J28" i="5"/>
  <c r="J27" i="5"/>
  <c r="J25" i="5"/>
  <c r="J23" i="5"/>
  <c r="J22" i="5"/>
  <c r="J11" i="5"/>
  <c r="I36" i="5"/>
  <c r="I35" i="5"/>
  <c r="I34" i="5"/>
  <c r="I33" i="5"/>
  <c r="I32" i="5"/>
  <c r="I30" i="5"/>
  <c r="I29" i="5"/>
  <c r="I28" i="5"/>
  <c r="I27" i="5"/>
  <c r="I25" i="5"/>
  <c r="I23" i="5"/>
  <c r="I11" i="5"/>
  <c r="H35" i="5"/>
  <c r="H33" i="5"/>
  <c r="H32" i="5"/>
  <c r="H30" i="5"/>
  <c r="H28" i="5"/>
  <c r="H27" i="5"/>
  <c r="H25" i="5"/>
  <c r="H24" i="5"/>
  <c r="H23" i="5"/>
  <c r="H22" i="5"/>
  <c r="H11" i="5"/>
  <c r="G36" i="5"/>
  <c r="G35" i="5"/>
  <c r="G34" i="5"/>
  <c r="G33" i="5"/>
  <c r="G32" i="5"/>
  <c r="G30" i="5"/>
  <c r="G28" i="5"/>
  <c r="G27" i="5"/>
  <c r="G25" i="5"/>
  <c r="G23" i="5"/>
  <c r="G11" i="5"/>
  <c r="F38" i="5"/>
  <c r="F35" i="5"/>
  <c r="F34" i="5"/>
  <c r="F33" i="5"/>
  <c r="F32" i="5"/>
  <c r="F30" i="5"/>
  <c r="F29" i="5"/>
  <c r="F28" i="5"/>
  <c r="F27" i="5"/>
  <c r="F25" i="5"/>
  <c r="F24" i="5"/>
  <c r="F23" i="5"/>
  <c r="F22" i="5"/>
  <c r="F11" i="5"/>
  <c r="V11" i="4"/>
  <c r="W11" i="4"/>
  <c r="X11" i="4"/>
  <c r="Y11" i="4"/>
  <c r="Z11" i="4"/>
  <c r="AA11" i="4"/>
  <c r="V60" i="4"/>
  <c r="P71" i="19" s="1"/>
  <c r="Q71" i="19" s="1"/>
  <c r="W60" i="4"/>
  <c r="P72" i="19" s="1"/>
  <c r="Q72" i="19" s="1"/>
  <c r="X60" i="4"/>
  <c r="P73" i="19"/>
  <c r="Q73" i="19" s="1"/>
  <c r="Y60" i="4"/>
  <c r="P74" i="19"/>
  <c r="Q74" i="19" s="1"/>
  <c r="Z60" i="4"/>
  <c r="P75" i="19"/>
  <c r="Q75" i="19" s="1"/>
  <c r="AA60" i="4"/>
  <c r="P76" i="19" s="1"/>
  <c r="Q76" i="19" s="1"/>
  <c r="V61" i="4"/>
  <c r="S71" i="19"/>
  <c r="T71" i="19" s="1"/>
  <c r="W61" i="4"/>
  <c r="S72" i="19"/>
  <c r="X61" i="4"/>
  <c r="S73" i="19" s="1"/>
  <c r="T73" i="19" s="1"/>
  <c r="Y61" i="4"/>
  <c r="S74" i="19"/>
  <c r="T74" i="19" s="1"/>
  <c r="Z61" i="4"/>
  <c r="S75" i="19"/>
  <c r="T75" i="19" s="1"/>
  <c r="AA61" i="4"/>
  <c r="S76" i="19"/>
  <c r="T76" i="19" s="1"/>
  <c r="V62" i="4"/>
  <c r="V71" i="19" s="1"/>
  <c r="W62" i="4"/>
  <c r="V72" i="19"/>
  <c r="X62" i="4"/>
  <c r="V73" i="19" s="1"/>
  <c r="Y62" i="4"/>
  <c r="V74" i="19"/>
  <c r="Z62" i="4"/>
  <c r="V75" i="19" s="1"/>
  <c r="AA62" i="4"/>
  <c r="V76" i="19"/>
  <c r="G90" i="19"/>
  <c r="H90" i="19"/>
  <c r="G91" i="19"/>
  <c r="H91" i="19"/>
  <c r="G92" i="19"/>
  <c r="H92" i="19"/>
  <c r="G93" i="19"/>
  <c r="H93" i="19"/>
  <c r="G94" i="19"/>
  <c r="H94" i="19"/>
  <c r="G95" i="19"/>
  <c r="H95" i="19"/>
  <c r="N60" i="4"/>
  <c r="P63" i="19"/>
  <c r="O60" i="4"/>
  <c r="P64" i="19"/>
  <c r="P60" i="4"/>
  <c r="Q60" i="4"/>
  <c r="P66" i="19"/>
  <c r="R60" i="4"/>
  <c r="P67" i="19"/>
  <c r="S60" i="4"/>
  <c r="P68" i="19"/>
  <c r="Q68" i="19" s="1"/>
  <c r="T60" i="4"/>
  <c r="P69" i="19"/>
  <c r="Q69" i="19" s="1"/>
  <c r="U60" i="4"/>
  <c r="P70" i="19"/>
  <c r="Q70" i="19" s="1"/>
  <c r="N61" i="4"/>
  <c r="O61" i="4"/>
  <c r="S64" i="19"/>
  <c r="T64" i="19" s="1"/>
  <c r="P61" i="4"/>
  <c r="S65" i="19" s="1"/>
  <c r="T65" i="19" s="1"/>
  <c r="Q61" i="4"/>
  <c r="S66" i="19"/>
  <c r="R61" i="4"/>
  <c r="S67" i="19"/>
  <c r="S61" i="4"/>
  <c r="S68" i="19" s="1"/>
  <c r="T68" i="19" s="1"/>
  <c r="T61" i="4"/>
  <c r="S69" i="19"/>
  <c r="T69" i="19"/>
  <c r="U61" i="4"/>
  <c r="S70" i="19"/>
  <c r="N62" i="4"/>
  <c r="V63" i="19"/>
  <c r="O62" i="4"/>
  <c r="V64" i="19"/>
  <c r="P62" i="4"/>
  <c r="V65" i="19"/>
  <c r="Q62" i="4"/>
  <c r="V66" i="19"/>
  <c r="R62" i="4"/>
  <c r="V67" i="19"/>
  <c r="W67" i="19" s="1"/>
  <c r="S62" i="4"/>
  <c r="V68" i="19"/>
  <c r="T62" i="4"/>
  <c r="V69" i="19" s="1"/>
  <c r="U62" i="4"/>
  <c r="V70" i="19"/>
  <c r="D82" i="19"/>
  <c r="E82" i="19" s="1"/>
  <c r="D83" i="19"/>
  <c r="D84" i="19"/>
  <c r="D85" i="19"/>
  <c r="E85" i="19" s="1"/>
  <c r="D86" i="19"/>
  <c r="E86" i="19" s="1"/>
  <c r="D87" i="19"/>
  <c r="D88" i="19"/>
  <c r="D89" i="19"/>
  <c r="E89" i="19" s="1"/>
  <c r="G82" i="19"/>
  <c r="G83" i="19"/>
  <c r="G84" i="19"/>
  <c r="H84" i="19" s="1"/>
  <c r="G85" i="19"/>
  <c r="G86" i="19"/>
  <c r="G87" i="19"/>
  <c r="G88" i="19"/>
  <c r="H88" i="19" s="1"/>
  <c r="G89" i="19"/>
  <c r="E306" i="18"/>
  <c r="E305" i="18"/>
  <c r="E276" i="18"/>
  <c r="E275" i="18"/>
  <c r="E274" i="18"/>
  <c r="E265" i="18"/>
  <c r="E264" i="18"/>
  <c r="E263" i="18"/>
  <c r="E258" i="18"/>
  <c r="E252" i="18"/>
  <c r="E251" i="18"/>
  <c r="E248" i="18"/>
  <c r="E247" i="18"/>
  <c r="E246" i="18"/>
  <c r="E244" i="18"/>
  <c r="E245" i="18"/>
  <c r="E243" i="18"/>
  <c r="E242" i="18"/>
  <c r="E241" i="18"/>
  <c r="E240" i="18"/>
  <c r="E158" i="18"/>
  <c r="E162" i="18"/>
  <c r="E161" i="18"/>
  <c r="E160" i="18"/>
  <c r="E159" i="18"/>
  <c r="E154" i="18"/>
  <c r="E75" i="18"/>
  <c r="E74" i="18"/>
  <c r="E155" i="18"/>
  <c r="E137" i="18"/>
  <c r="E120" i="18"/>
  <c r="E121" i="18"/>
  <c r="E112" i="18"/>
  <c r="E111" i="18"/>
  <c r="E110" i="18"/>
  <c r="E109" i="18"/>
  <c r="E104" i="18"/>
  <c r="E101" i="18"/>
  <c r="E30" i="18"/>
  <c r="E29" i="18"/>
  <c r="E28" i="18"/>
  <c r="E27" i="18"/>
  <c r="E26" i="18"/>
  <c r="E23" i="18"/>
  <c r="E22" i="18"/>
  <c r="E21" i="18"/>
  <c r="E20" i="18"/>
  <c r="E12" i="18"/>
  <c r="B29" i="4"/>
  <c r="I3" i="19"/>
  <c r="K3" i="19"/>
  <c r="F3" i="19"/>
  <c r="H3" i="19"/>
  <c r="C59" i="16"/>
  <c r="C58" i="16"/>
  <c r="C57" i="16"/>
  <c r="C56" i="16"/>
  <c r="C55" i="16"/>
  <c r="C54" i="16"/>
  <c r="M27" i="17"/>
  <c r="M26" i="17"/>
  <c r="M25" i="17"/>
  <c r="L27" i="17"/>
  <c r="L26" i="17"/>
  <c r="L25" i="17"/>
  <c r="N14" i="17"/>
  <c r="N24" i="17"/>
  <c r="M14" i="17"/>
  <c r="M24" i="17"/>
  <c r="M18" i="17"/>
  <c r="L18" i="17"/>
  <c r="M20" i="17"/>
  <c r="M19" i="17"/>
  <c r="M17" i="17"/>
  <c r="M16" i="17"/>
  <c r="L20" i="17"/>
  <c r="L19" i="17"/>
  <c r="L17" i="17"/>
  <c r="L16" i="17"/>
  <c r="L15" i="17"/>
  <c r="N8" i="17"/>
  <c r="M8" i="17"/>
  <c r="M12" i="17"/>
  <c r="M11" i="17"/>
  <c r="M10" i="17"/>
  <c r="M9" i="17"/>
  <c r="L12" i="17"/>
  <c r="L11" i="17"/>
  <c r="L10" i="17"/>
  <c r="L9" i="17"/>
  <c r="M6" i="17"/>
  <c r="M5" i="17"/>
  <c r="M4" i="17"/>
  <c r="L6" i="17"/>
  <c r="L5" i="17"/>
  <c r="L4" i="17"/>
  <c r="M62" i="4"/>
  <c r="V62" i="19" s="1"/>
  <c r="W62" i="19" s="1"/>
  <c r="M76" i="4"/>
  <c r="O76" i="4"/>
  <c r="E8" i="18"/>
  <c r="E9" i="18"/>
  <c r="E10" i="18"/>
  <c r="E11" i="18"/>
  <c r="E18" i="18"/>
  <c r="E19" i="18"/>
  <c r="E24" i="18"/>
  <c r="E25" i="18"/>
  <c r="E31" i="18"/>
  <c r="E32" i="18"/>
  <c r="E33" i="18"/>
  <c r="E34" i="18"/>
  <c r="E38" i="18"/>
  <c r="E40" i="18"/>
  <c r="E58" i="18"/>
  <c r="E59" i="18"/>
  <c r="E60" i="18"/>
  <c r="E62" i="18"/>
  <c r="E63" i="18"/>
  <c r="E64" i="18"/>
  <c r="E66" i="18"/>
  <c r="E67" i="18"/>
  <c r="E68" i="18"/>
  <c r="E69" i="18"/>
  <c r="E70" i="18"/>
  <c r="E71" i="18"/>
  <c r="E72" i="18"/>
  <c r="E73" i="18"/>
  <c r="E76" i="18"/>
  <c r="E77" i="18"/>
  <c r="E78" i="18"/>
  <c r="E79" i="18"/>
  <c r="E80" i="18"/>
  <c r="E81" i="18"/>
  <c r="E82" i="18"/>
  <c r="E83" i="18"/>
  <c r="E84" i="18"/>
  <c r="E85" i="18"/>
  <c r="E86" i="18"/>
  <c r="E87" i="18"/>
  <c r="E88" i="18"/>
  <c r="E89" i="18"/>
  <c r="B94" i="18"/>
  <c r="E95" i="18"/>
  <c r="E96" i="18"/>
  <c r="E97" i="18"/>
  <c r="E98" i="18"/>
  <c r="E99" i="18"/>
  <c r="B103" i="18"/>
  <c r="E103" i="18"/>
  <c r="E105" i="18"/>
  <c r="E106" i="18"/>
  <c r="E108" i="18"/>
  <c r="E114" i="18"/>
  <c r="E115" i="18"/>
  <c r="E116" i="18"/>
  <c r="E117" i="18"/>
  <c r="E118" i="18"/>
  <c r="E119" i="18"/>
  <c r="E122" i="18"/>
  <c r="E123" i="18"/>
  <c r="E124" i="18"/>
  <c r="E125" i="18"/>
  <c r="E126" i="18"/>
  <c r="E127" i="18"/>
  <c r="E128" i="18"/>
  <c r="E129" i="18"/>
  <c r="E130" i="18"/>
  <c r="E131" i="18"/>
  <c r="E132" i="18"/>
  <c r="E133" i="18"/>
  <c r="E134" i="18"/>
  <c r="E135" i="18"/>
  <c r="E136" i="18"/>
  <c r="E141" i="18"/>
  <c r="E142" i="18"/>
  <c r="E143" i="18"/>
  <c r="E149" i="18"/>
  <c r="E150" i="18"/>
  <c r="E152" i="18"/>
  <c r="E153" i="18"/>
  <c r="E156" i="18"/>
  <c r="E157" i="18"/>
  <c r="E163" i="18"/>
  <c r="E164" i="18"/>
  <c r="E165" i="18"/>
  <c r="E166" i="18"/>
  <c r="E167" i="18"/>
  <c r="E168" i="18"/>
  <c r="E169" i="18"/>
  <c r="E170" i="18"/>
  <c r="E171" i="18"/>
  <c r="E172" i="18"/>
  <c r="E173" i="18"/>
  <c r="E174" i="18"/>
  <c r="E175" i="18"/>
  <c r="E176" i="18"/>
  <c r="E177" i="18"/>
  <c r="E178" i="18"/>
  <c r="E180" i="18"/>
  <c r="E181" i="18"/>
  <c r="E182" i="18"/>
  <c r="E183" i="18"/>
  <c r="E184" i="18"/>
  <c r="E185" i="18"/>
  <c r="E186" i="18"/>
  <c r="E187" i="18"/>
  <c r="E188" i="18"/>
  <c r="E189" i="18"/>
  <c r="E191" i="18"/>
  <c r="E192" i="18"/>
  <c r="E193" i="18"/>
  <c r="E194" i="18"/>
  <c r="E195" i="18"/>
  <c r="E196" i="18"/>
  <c r="E197" i="18"/>
  <c r="E198" i="18"/>
  <c r="E199" i="18"/>
  <c r="E200" i="18"/>
  <c r="E201" i="18"/>
  <c r="E202" i="18"/>
  <c r="E203" i="18"/>
  <c r="E204" i="18"/>
  <c r="E205" i="18"/>
  <c r="E206" i="18"/>
  <c r="E207" i="18"/>
  <c r="E208" i="18"/>
  <c r="E209" i="18"/>
  <c r="E210" i="18"/>
  <c r="E211" i="18"/>
  <c r="E212" i="18"/>
  <c r="E213" i="18"/>
  <c r="E214" i="18"/>
  <c r="E215" i="18"/>
  <c r="E216" i="18"/>
  <c r="E217" i="18"/>
  <c r="E218" i="18"/>
  <c r="E219" i="18"/>
  <c r="E220" i="18"/>
  <c r="E221" i="18"/>
  <c r="E222" i="18"/>
  <c r="E223" i="18"/>
  <c r="E224" i="18"/>
  <c r="E225" i="18"/>
  <c r="E226" i="18"/>
  <c r="E227" i="18"/>
  <c r="E228" i="18"/>
  <c r="E229" i="18"/>
  <c r="E230" i="18"/>
  <c r="E231" i="18"/>
  <c r="E232" i="18"/>
  <c r="E233" i="18"/>
  <c r="E234" i="18"/>
  <c r="E235" i="18"/>
  <c r="E236" i="18"/>
  <c r="E237" i="18"/>
  <c r="E239" i="18"/>
  <c r="E250" i="18"/>
  <c r="E253" i="18"/>
  <c r="E255" i="18"/>
  <c r="B256" i="18"/>
  <c r="E256" i="18"/>
  <c r="E257" i="18"/>
  <c r="E259" i="18"/>
  <c r="E260" i="18"/>
  <c r="E261" i="18"/>
  <c r="E262" i="18"/>
  <c r="B266" i="18"/>
  <c r="E266" i="18"/>
  <c r="E267" i="18"/>
  <c r="E268" i="18"/>
  <c r="E269" i="18"/>
  <c r="E270" i="18"/>
  <c r="E271" i="18"/>
  <c r="E272" i="18"/>
  <c r="E273" i="18"/>
  <c r="E277" i="18"/>
  <c r="E278" i="18"/>
  <c r="B279" i="18"/>
  <c r="E279" i="18"/>
  <c r="E280" i="18"/>
  <c r="E281" i="18"/>
  <c r="E282" i="18"/>
  <c r="E283" i="18"/>
  <c r="E284" i="18"/>
  <c r="E285" i="18"/>
  <c r="E286" i="18"/>
  <c r="E287" i="18"/>
  <c r="E288" i="18"/>
  <c r="E289" i="18"/>
  <c r="E290" i="18"/>
  <c r="E291" i="18"/>
  <c r="E292" i="18"/>
  <c r="E293" i="18"/>
  <c r="E294" i="18"/>
  <c r="E295" i="18"/>
  <c r="E296" i="18"/>
  <c r="E297" i="18"/>
  <c r="E298" i="18"/>
  <c r="E299" i="18"/>
  <c r="E300" i="18"/>
  <c r="E301" i="18"/>
  <c r="E302" i="18"/>
  <c r="E304" i="18"/>
  <c r="E307" i="18"/>
  <c r="B3" i="16"/>
  <c r="B4" i="16"/>
  <c r="C4" i="16"/>
  <c r="F4" i="16"/>
  <c r="H4" i="16"/>
  <c r="B5" i="16"/>
  <c r="C5" i="16"/>
  <c r="F5" i="16"/>
  <c r="H5" i="16"/>
  <c r="B6" i="16"/>
  <c r="C6" i="16"/>
  <c r="F6" i="16"/>
  <c r="H6" i="16"/>
  <c r="D2" i="20"/>
  <c r="I2" i="20"/>
  <c r="L2" i="20"/>
  <c r="E4" i="20"/>
  <c r="E5" i="20"/>
  <c r="E6" i="20"/>
  <c r="E7" i="20"/>
  <c r="E8" i="20"/>
  <c r="E9" i="20"/>
  <c r="E10" i="20"/>
  <c r="E11" i="20"/>
  <c r="E12" i="20"/>
  <c r="E13" i="20"/>
  <c r="E14" i="20"/>
  <c r="E15" i="20"/>
  <c r="E16" i="20"/>
  <c r="E17" i="20"/>
  <c r="E18" i="20"/>
  <c r="C2" i="19"/>
  <c r="F2" i="19"/>
  <c r="I2" i="19"/>
  <c r="C22" i="19"/>
  <c r="U22" i="19"/>
  <c r="A3" i="14"/>
  <c r="AX48" i="14"/>
  <c r="Z53" i="14"/>
  <c r="Z54" i="14"/>
  <c r="Z55" i="14"/>
  <c r="A3" i="13"/>
  <c r="Z53" i="13"/>
  <c r="Z54" i="13"/>
  <c r="Z55" i="13"/>
  <c r="F5" i="12"/>
  <c r="G5" i="12"/>
  <c r="H5" i="12"/>
  <c r="I5" i="12"/>
  <c r="J5" i="12"/>
  <c r="K5" i="12"/>
  <c r="L5" i="12"/>
  <c r="M5" i="12"/>
  <c r="N5" i="12"/>
  <c r="O5" i="12"/>
  <c r="P5" i="12"/>
  <c r="Q5" i="12"/>
  <c r="R5" i="12"/>
  <c r="S5" i="12"/>
  <c r="T5" i="12"/>
  <c r="U5" i="12"/>
  <c r="T7" i="6"/>
  <c r="S50" i="6"/>
  <c r="S51" i="6"/>
  <c r="S52" i="6"/>
  <c r="D21" i="5"/>
  <c r="F8" i="4"/>
  <c r="L63" i="4"/>
  <c r="L76" i="4"/>
  <c r="G77" i="4"/>
  <c r="G97" i="4"/>
  <c r="L77" i="4"/>
  <c r="L78" i="4"/>
  <c r="L79" i="4"/>
  <c r="L80" i="4"/>
  <c r="L81" i="4"/>
  <c r="L82" i="4"/>
  <c r="L83" i="4"/>
  <c r="L84" i="4"/>
  <c r="L85" i="4"/>
  <c r="L86" i="4"/>
  <c r="L87" i="4"/>
  <c r="L88" i="4"/>
  <c r="L89" i="4"/>
  <c r="L90" i="4"/>
  <c r="L91" i="4"/>
  <c r="L92" i="4"/>
  <c r="L93" i="4"/>
  <c r="L94" i="4"/>
  <c r="L95" i="4"/>
  <c r="L96" i="4"/>
  <c r="F97" i="4"/>
  <c r="H97" i="4"/>
  <c r="L97" i="4"/>
  <c r="L98" i="4"/>
  <c r="L99" i="4"/>
  <c r="L100" i="4"/>
  <c r="L101" i="4"/>
  <c r="L102" i="4"/>
  <c r="L103" i="4"/>
  <c r="L104" i="4"/>
  <c r="L105" i="4"/>
  <c r="L106" i="4"/>
  <c r="L107" i="4"/>
  <c r="L108" i="4"/>
  <c r="L109" i="4"/>
  <c r="L110" i="4"/>
  <c r="L111" i="4"/>
  <c r="L112" i="4"/>
  <c r="L113" i="4"/>
  <c r="L114" i="4"/>
  <c r="B118" i="4"/>
  <c r="F118" i="4"/>
  <c r="B119" i="4"/>
  <c r="F119" i="4"/>
  <c r="B120" i="4"/>
  <c r="F120" i="4"/>
  <c r="B122" i="4"/>
  <c r="C122" i="4"/>
  <c r="B123" i="4"/>
  <c r="C123" i="4"/>
  <c r="B124" i="4"/>
  <c r="C124" i="4"/>
  <c r="D48" i="17"/>
  <c r="E48" i="17"/>
  <c r="B46" i="17"/>
  <c r="C46" i="17"/>
  <c r="B47" i="17"/>
  <c r="C47" i="17"/>
  <c r="B48" i="17"/>
  <c r="C48" i="17"/>
  <c r="J7" i="3"/>
  <c r="D9" i="3"/>
  <c r="E14" i="3"/>
  <c r="J11" i="3"/>
  <c r="K11" i="3"/>
  <c r="J12" i="3"/>
  <c r="K12" i="3"/>
  <c r="J13" i="3"/>
  <c r="K13" i="3"/>
  <c r="E15" i="3"/>
  <c r="E18" i="3"/>
  <c r="E22" i="3"/>
  <c r="J34" i="3"/>
  <c r="E37" i="3"/>
  <c r="E38" i="3"/>
  <c r="D53" i="3"/>
  <c r="A2" i="1"/>
  <c r="E41" i="18"/>
  <c r="P76" i="4"/>
  <c r="E48" i="3"/>
  <c r="E42" i="3"/>
  <c r="E36" i="3"/>
  <c r="E46" i="3"/>
  <c r="E33" i="3"/>
  <c r="E27" i="3"/>
  <c r="E45" i="3"/>
  <c r="E32" i="3"/>
  <c r="E43" i="3"/>
  <c r="E31" i="3"/>
  <c r="E11" i="3"/>
  <c r="E24" i="3"/>
  <c r="E40" i="3"/>
  <c r="E28" i="3"/>
  <c r="E23" i="3"/>
  <c r="E30" i="3"/>
  <c r="E13" i="3"/>
  <c r="E39" i="3"/>
  <c r="E26" i="3"/>
  <c r="E41" i="3"/>
  <c r="E47" i="3"/>
  <c r="E25" i="3"/>
  <c r="E29" i="3"/>
  <c r="E10" i="3"/>
  <c r="E21" i="3"/>
  <c r="E20" i="3"/>
  <c r="E35" i="3"/>
  <c r="E17" i="3"/>
  <c r="E44" i="3"/>
  <c r="E34" i="3"/>
  <c r="E19" i="3"/>
  <c r="E12" i="3"/>
  <c r="E9" i="3"/>
  <c r="AP35" i="14"/>
  <c r="AP43" i="14"/>
  <c r="AP19" i="14"/>
  <c r="AA25" i="14"/>
  <c r="AI17" i="14"/>
  <c r="AI42" i="14"/>
  <c r="AI41" i="14"/>
  <c r="AI34" i="14"/>
  <c r="AI36" i="14"/>
  <c r="AI44" i="14"/>
  <c r="AI22" i="14"/>
  <c r="AI37" i="14"/>
  <c r="AI38" i="14"/>
  <c r="AP41" i="14"/>
  <c r="AP36" i="14"/>
  <c r="AP25" i="14"/>
  <c r="AP32" i="14"/>
  <c r="AP40" i="14"/>
  <c r="AP47" i="14"/>
  <c r="AP28" i="14"/>
  <c r="AI16" i="14"/>
  <c r="G38" i="10"/>
  <c r="AI47" i="14"/>
  <c r="AI15" i="14"/>
  <c r="AI29" i="14"/>
  <c r="AI31" i="14"/>
  <c r="AI25" i="14"/>
  <c r="AI45" i="14"/>
  <c r="AI46" i="14"/>
  <c r="AI13" i="14"/>
  <c r="AI43" i="14"/>
  <c r="AI19" i="14"/>
  <c r="AH15" i="14"/>
  <c r="AH47" i="14"/>
  <c r="AH45" i="14"/>
  <c r="AH22" i="14"/>
  <c r="E21" i="10"/>
  <c r="K28" i="10"/>
  <c r="U24" i="14"/>
  <c r="U40" i="14"/>
  <c r="AJ25" i="14"/>
  <c r="W43" i="14"/>
  <c r="W24" i="14"/>
  <c r="AJ10" i="14"/>
  <c r="AJ27" i="14"/>
  <c r="AJ19" i="14"/>
  <c r="AJ46" i="14"/>
  <c r="AJ26" i="14"/>
  <c r="AJ32" i="14"/>
  <c r="AJ45" i="14"/>
  <c r="AJ37" i="14"/>
  <c r="AJ38" i="14"/>
  <c r="AB46" i="14"/>
  <c r="AB38" i="14"/>
  <c r="AB22" i="14"/>
  <c r="AB10" i="14"/>
  <c r="W47" i="14"/>
  <c r="L26" i="10"/>
  <c r="W32" i="14"/>
  <c r="W10" i="14"/>
  <c r="W46" i="14"/>
  <c r="W39" i="14"/>
  <c r="W16" i="14"/>
  <c r="W31" i="14"/>
  <c r="W41" i="14"/>
  <c r="W15" i="14"/>
  <c r="W34" i="14"/>
  <c r="W21" i="14"/>
  <c r="W29" i="14"/>
  <c r="W42" i="14"/>
  <c r="W30" i="14"/>
  <c r="W28" i="14"/>
  <c r="W38" i="14"/>
  <c r="E17" i="9"/>
  <c r="W18" i="14"/>
  <c r="W19" i="14"/>
  <c r="W26" i="14"/>
  <c r="W14" i="14"/>
  <c r="W44" i="14"/>
  <c r="W45" i="14"/>
  <c r="W40" i="14"/>
  <c r="W36" i="14"/>
  <c r="I25" i="10"/>
  <c r="I19" i="10" s="1"/>
  <c r="E25" i="10"/>
  <c r="E18" i="10"/>
  <c r="E28" i="8"/>
  <c r="L22" i="8"/>
  <c r="M22" i="8"/>
  <c r="L22" i="14"/>
  <c r="I22" i="8"/>
  <c r="L28" i="14"/>
  <c r="L44" i="14"/>
  <c r="L18" i="14"/>
  <c r="M12" i="10"/>
  <c r="G28" i="8"/>
  <c r="F28" i="10"/>
  <c r="AI26" i="14"/>
  <c r="AI40" i="14"/>
  <c r="AI10" i="14"/>
  <c r="U12" i="14"/>
  <c r="E17" i="8"/>
  <c r="AJ15" i="14"/>
  <c r="G32" i="10"/>
  <c r="E18" i="9"/>
  <c r="D18" i="9" s="1"/>
  <c r="E18" i="8"/>
  <c r="W23" i="14"/>
  <c r="E13" i="9"/>
  <c r="E13" i="8"/>
  <c r="W22" i="14"/>
  <c r="E14" i="8"/>
  <c r="E14" i="9"/>
  <c r="E16" i="9"/>
  <c r="E16" i="8"/>
  <c r="L21" i="14"/>
  <c r="L17" i="14"/>
  <c r="AH12" i="14"/>
  <c r="E15" i="8"/>
  <c r="E15" i="9"/>
  <c r="N19" i="24"/>
  <c r="N54" i="24"/>
  <c r="N55" i="24" s="1"/>
  <c r="D28" i="24"/>
  <c r="S54" i="24"/>
  <c r="S55" i="24"/>
  <c r="P54" i="24"/>
  <c r="P55" i="24"/>
  <c r="D11" i="24"/>
  <c r="Q54" i="24"/>
  <c r="Q55" i="24"/>
  <c r="O54" i="24"/>
  <c r="O55" i="24" s="1"/>
  <c r="D9" i="24"/>
  <c r="F8" i="24"/>
  <c r="D10" i="24"/>
  <c r="K6" i="23"/>
  <c r="E35" i="23"/>
  <c r="J32" i="10"/>
  <c r="I32" i="10"/>
  <c r="E27" i="8"/>
  <c r="E43" i="9"/>
  <c r="D43" i="9" s="1"/>
  <c r="I19" i="14"/>
  <c r="I41" i="14"/>
  <c r="I43" i="14"/>
  <c r="I21" i="14"/>
  <c r="J12" i="10"/>
  <c r="I39" i="14"/>
  <c r="I40" i="14"/>
  <c r="I14" i="14"/>
  <c r="I29" i="14"/>
  <c r="I24" i="14"/>
  <c r="I25" i="14"/>
  <c r="I44" i="14"/>
  <c r="I16" i="14"/>
  <c r="I38" i="14"/>
  <c r="I32" i="14"/>
  <c r="I18" i="14"/>
  <c r="I17" i="14"/>
  <c r="I33" i="14"/>
  <c r="I22" i="14"/>
  <c r="I46" i="14"/>
  <c r="I27" i="14"/>
  <c r="I34" i="14"/>
  <c r="I26" i="14"/>
  <c r="F27" i="8"/>
  <c r="E34" i="9"/>
  <c r="E20" i="9"/>
  <c r="I37" i="14"/>
  <c r="E28" i="9"/>
  <c r="E45" i="9"/>
  <c r="E24" i="9"/>
  <c r="E33" i="9"/>
  <c r="E23" i="9"/>
  <c r="E26" i="9"/>
  <c r="E44" i="9"/>
  <c r="E42" i="9"/>
  <c r="I28" i="14"/>
  <c r="I31" i="14"/>
  <c r="E32" i="9"/>
  <c r="E25" i="9"/>
  <c r="E38" i="9"/>
  <c r="I42" i="14"/>
  <c r="E39" i="9"/>
  <c r="I12" i="14"/>
  <c r="E40" i="9"/>
  <c r="K29" i="8"/>
  <c r="L31" i="14"/>
  <c r="L19" i="14"/>
  <c r="L46" i="14"/>
  <c r="I36" i="14"/>
  <c r="E21" i="8"/>
  <c r="E36" i="9"/>
  <c r="E21" i="9"/>
  <c r="E30" i="9"/>
  <c r="I23" i="14"/>
  <c r="E41" i="9"/>
  <c r="E27" i="9"/>
  <c r="I30" i="14"/>
  <c r="L40" i="14"/>
  <c r="E22" i="9"/>
  <c r="D22" i="9" s="1"/>
  <c r="E29" i="9"/>
  <c r="E35" i="9"/>
  <c r="AP30" i="14"/>
  <c r="AP10" i="14"/>
  <c r="AP14" i="14"/>
  <c r="AP16" i="14"/>
  <c r="AP15" i="14"/>
  <c r="AP29" i="14"/>
  <c r="AP13" i="14"/>
  <c r="J28" i="10"/>
  <c r="J19" i="10"/>
  <c r="M28" i="10"/>
  <c r="I8" i="24"/>
  <c r="I54" i="24"/>
  <c r="I55" i="24"/>
  <c r="J8" i="24"/>
  <c r="Q9" i="14"/>
  <c r="S9" i="14"/>
  <c r="T9" i="14"/>
  <c r="Z9" i="14"/>
  <c r="AG9" i="14"/>
  <c r="AH9" i="14"/>
  <c r="AO9" i="14"/>
  <c r="I20" i="14"/>
  <c r="J20" i="14"/>
  <c r="K20" i="14"/>
  <c r="M20" i="14"/>
  <c r="N20" i="14"/>
  <c r="AI12" i="14"/>
  <c r="AI9" i="14"/>
  <c r="AD9" i="14"/>
  <c r="X9" i="14"/>
  <c r="AN9" i="14"/>
  <c r="AF9" i="14"/>
  <c r="AM9" i="14"/>
  <c r="AE9" i="14"/>
  <c r="F20" i="14"/>
  <c r="F6" i="21"/>
  <c r="M18" i="10"/>
  <c r="J18" i="10"/>
  <c r="I28" i="8"/>
  <c r="G18" i="10"/>
  <c r="O23" i="14"/>
  <c r="O31" i="14"/>
  <c r="O42" i="14"/>
  <c r="M11" i="10"/>
  <c r="M28" i="8"/>
  <c r="L28" i="8"/>
  <c r="L29" i="8"/>
  <c r="L11" i="10"/>
  <c r="L27" i="8"/>
  <c r="J29" i="8"/>
  <c r="J11" i="10"/>
  <c r="J8" i="10" s="1"/>
  <c r="J27" i="8"/>
  <c r="J28" i="8"/>
  <c r="I27" i="8"/>
  <c r="H11" i="10"/>
  <c r="H17" i="14"/>
  <c r="E17" i="14" s="1"/>
  <c r="F11" i="10"/>
  <c r="F8" i="10" s="1"/>
  <c r="W33" i="14"/>
  <c r="E26" i="8"/>
  <c r="AA19" i="14"/>
  <c r="AA30" i="14"/>
  <c r="AA35" i="14"/>
  <c r="AA17" i="14"/>
  <c r="AA22" i="14"/>
  <c r="AA42" i="14"/>
  <c r="AA28" i="14"/>
  <c r="AA26" i="14"/>
  <c r="AA10" i="14"/>
  <c r="AA13" i="14"/>
  <c r="AA36" i="14"/>
  <c r="AA34" i="14"/>
  <c r="AA40" i="14"/>
  <c r="M21" i="10"/>
  <c r="L21" i="10"/>
  <c r="L19" i="10" s="1"/>
  <c r="K22" i="9"/>
  <c r="K25" i="9"/>
  <c r="K37" i="9"/>
  <c r="R40" i="14"/>
  <c r="R10" i="14"/>
  <c r="R34" i="14"/>
  <c r="R15" i="14"/>
  <c r="R37" i="14"/>
  <c r="R42" i="14"/>
  <c r="R14" i="14"/>
  <c r="H21" i="10"/>
  <c r="R17" i="14"/>
  <c r="R47" i="14"/>
  <c r="R32" i="14"/>
  <c r="R30" i="14"/>
  <c r="R33" i="14"/>
  <c r="R19" i="14"/>
  <c r="R38" i="14"/>
  <c r="R18" i="14"/>
  <c r="R44" i="14"/>
  <c r="R27" i="14"/>
  <c r="R45" i="14"/>
  <c r="R23" i="14"/>
  <c r="R13" i="14"/>
  <c r="R25" i="14"/>
  <c r="R35" i="14"/>
  <c r="R29" i="14"/>
  <c r="R36" i="14"/>
  <c r="R39" i="14"/>
  <c r="R28" i="14"/>
  <c r="R31" i="14"/>
  <c r="R41" i="14"/>
  <c r="AK12" i="14"/>
  <c r="U13" i="14"/>
  <c r="AA16" i="14"/>
  <c r="F18" i="9"/>
  <c r="G29" i="8"/>
  <c r="G26" i="8"/>
  <c r="AA27" i="14"/>
  <c r="AB12" i="14"/>
  <c r="AB9" i="14"/>
  <c r="R26" i="14"/>
  <c r="R16" i="14"/>
  <c r="R21" i="14"/>
  <c r="R43" i="14"/>
  <c r="R46" i="14"/>
  <c r="R24" i="14"/>
  <c r="AK9" i="14"/>
  <c r="U10" i="14"/>
  <c r="M26" i="8"/>
  <c r="L26" i="8"/>
  <c r="K26" i="8"/>
  <c r="AP12" i="14"/>
  <c r="U9" i="14"/>
  <c r="W9" i="14"/>
  <c r="W12" i="14"/>
  <c r="R12" i="14"/>
  <c r="AP9" i="14"/>
  <c r="R9" i="14"/>
  <c r="I47" i="14"/>
  <c r="I12" i="10"/>
  <c r="L15" i="10"/>
  <c r="L36" i="14"/>
  <c r="L43" i="14"/>
  <c r="L24" i="14"/>
  <c r="L30" i="14"/>
  <c r="L27" i="14"/>
  <c r="L34" i="14"/>
  <c r="L37" i="14"/>
  <c r="L38" i="14"/>
  <c r="L25" i="14"/>
  <c r="L42" i="14"/>
  <c r="L65" i="14"/>
  <c r="AA44" i="14"/>
  <c r="M14" i="9"/>
  <c r="M17" i="8"/>
  <c r="L33" i="9"/>
  <c r="L32" i="9"/>
  <c r="L17" i="8"/>
  <c r="L17" i="9"/>
  <c r="L9" i="8"/>
  <c r="L16" i="9"/>
  <c r="L16" i="8"/>
  <c r="L18" i="9"/>
  <c r="V41" i="14"/>
  <c r="L14" i="8"/>
  <c r="L38" i="9"/>
  <c r="K17" i="8"/>
  <c r="K17" i="9"/>
  <c r="K43" i="9"/>
  <c r="K23" i="9"/>
  <c r="K21" i="9"/>
  <c r="K32" i="9"/>
  <c r="K29" i="9"/>
  <c r="K28" i="9"/>
  <c r="V27" i="14"/>
  <c r="V38" i="14"/>
  <c r="V18" i="14"/>
  <c r="V19" i="14"/>
  <c r="J39" i="9"/>
  <c r="J31" i="9"/>
  <c r="J21" i="9"/>
  <c r="J22" i="9"/>
  <c r="J12" i="8"/>
  <c r="J12" i="9"/>
  <c r="J40" i="9"/>
  <c r="J16" i="8"/>
  <c r="V25" i="14"/>
  <c r="V37" i="14"/>
  <c r="V40" i="14"/>
  <c r="V24" i="14"/>
  <c r="H25" i="10"/>
  <c r="H19" i="10" s="1"/>
  <c r="V39" i="14"/>
  <c r="V17" i="14"/>
  <c r="V46" i="14"/>
  <c r="V30" i="14"/>
  <c r="V33" i="14"/>
  <c r="V14" i="14"/>
  <c r="V34" i="14"/>
  <c r="V28" i="14"/>
  <c r="V36" i="14"/>
  <c r="G28" i="9"/>
  <c r="V42" i="14"/>
  <c r="V31" i="14"/>
  <c r="V32" i="14"/>
  <c r="V29" i="14"/>
  <c r="V47" i="14"/>
  <c r="V44" i="14"/>
  <c r="V13" i="14"/>
  <c r="V23" i="14"/>
  <c r="G25" i="10"/>
  <c r="D25" i="10" s="1"/>
  <c r="V16" i="14"/>
  <c r="M11" i="9"/>
  <c r="M11" i="8"/>
  <c r="M14" i="8"/>
  <c r="M18" i="8"/>
  <c r="M18" i="9"/>
  <c r="M13" i="8"/>
  <c r="M13" i="9"/>
  <c r="M17" i="9"/>
  <c r="M15" i="9"/>
  <c r="M15" i="8"/>
  <c r="M32" i="10"/>
  <c r="M19" i="10" s="1"/>
  <c r="M16" i="8"/>
  <c r="M16" i="9"/>
  <c r="M9" i="9"/>
  <c r="L31" i="9"/>
  <c r="L43" i="9"/>
  <c r="AC36" i="14"/>
  <c r="L21" i="9"/>
  <c r="L25" i="9"/>
  <c r="L42" i="9"/>
  <c r="L34" i="9"/>
  <c r="L24" i="9"/>
  <c r="L45" i="9"/>
  <c r="L41" i="9"/>
  <c r="L27" i="9"/>
  <c r="L40" i="9"/>
  <c r="L26" i="9"/>
  <c r="L39" i="9"/>
  <c r="L15" i="8"/>
  <c r="L15" i="9"/>
  <c r="L18" i="8"/>
  <c r="L20" i="9"/>
  <c r="L30" i="9"/>
  <c r="L44" i="9"/>
  <c r="L36" i="9"/>
  <c r="L22" i="9"/>
  <c r="L13" i="9"/>
  <c r="L13" i="8"/>
  <c r="L37" i="9"/>
  <c r="L29" i="9"/>
  <c r="AC14" i="14"/>
  <c r="L32" i="10"/>
  <c r="K39" i="9"/>
  <c r="K15" i="8"/>
  <c r="K15" i="9"/>
  <c r="K42" i="9"/>
  <c r="K30" i="9"/>
  <c r="K40" i="9"/>
  <c r="K36" i="9"/>
  <c r="K32" i="10"/>
  <c r="K19" i="10" s="1"/>
  <c r="K38" i="9"/>
  <c r="K18" i="9"/>
  <c r="K26" i="9"/>
  <c r="K34" i="9"/>
  <c r="K44" i="9"/>
  <c r="K27" i="9"/>
  <c r="K20" i="9"/>
  <c r="K33" i="9"/>
  <c r="K13" i="8"/>
  <c r="K13" i="9"/>
  <c r="K31" i="9"/>
  <c r="K41" i="9"/>
  <c r="K35" i="9"/>
  <c r="K14" i="8"/>
  <c r="K14" i="9"/>
  <c r="AC31" i="14"/>
  <c r="J45" i="9"/>
  <c r="J44" i="9"/>
  <c r="J41" i="9"/>
  <c r="J34" i="9"/>
  <c r="J27" i="9"/>
  <c r="J28" i="9"/>
  <c r="J20" i="9"/>
  <c r="J18" i="8"/>
  <c r="J18" i="9"/>
  <c r="J37" i="9"/>
  <c r="J23" i="9"/>
  <c r="J19" i="9" s="1"/>
  <c r="J29" i="9"/>
  <c r="J24" i="9"/>
  <c r="J15" i="8"/>
  <c r="J15" i="9"/>
  <c r="J35" i="9"/>
  <c r="J26" i="9"/>
  <c r="J14" i="8"/>
  <c r="J14" i="9"/>
  <c r="J42" i="9"/>
  <c r="J43" i="9"/>
  <c r="J17" i="8"/>
  <c r="J17" i="9"/>
  <c r="J38" i="9"/>
  <c r="J33" i="9"/>
  <c r="J25" i="9"/>
  <c r="J13" i="8"/>
  <c r="J13" i="9"/>
  <c r="J36" i="9"/>
  <c r="AC39" i="14"/>
  <c r="AC15" i="14"/>
  <c r="AC38" i="14"/>
  <c r="I15" i="9"/>
  <c r="I15" i="8"/>
  <c r="I28" i="9"/>
  <c r="AC21" i="14"/>
  <c r="AC42" i="14"/>
  <c r="AC43" i="14"/>
  <c r="AC19" i="14"/>
  <c r="H13" i="8"/>
  <c r="H17" i="9"/>
  <c r="AC30" i="14"/>
  <c r="AC40" i="14"/>
  <c r="AC24" i="14"/>
  <c r="AC46" i="14"/>
  <c r="AC45" i="14"/>
  <c r="AC23" i="14"/>
  <c r="AC35" i="14"/>
  <c r="AC32" i="14"/>
  <c r="AC26" i="14"/>
  <c r="AC18" i="14"/>
  <c r="AC37" i="14"/>
  <c r="AC28" i="14"/>
  <c r="AC27" i="14"/>
  <c r="AC34" i="14"/>
  <c r="F13" i="9"/>
  <c r="F13" i="8"/>
  <c r="F32" i="10"/>
  <c r="F19" i="10" s="1"/>
  <c r="AC47" i="14"/>
  <c r="F15" i="9"/>
  <c r="D15" i="9" s="1"/>
  <c r="F15" i="8"/>
  <c r="AC44" i="14"/>
  <c r="C53" i="21"/>
  <c r="E53" i="21" s="1"/>
  <c r="F36" i="9"/>
  <c r="AA33" i="14"/>
  <c r="AA47" i="14"/>
  <c r="AA32" i="14"/>
  <c r="AA24" i="14"/>
  <c r="AA37" i="14"/>
  <c r="AA39" i="14"/>
  <c r="V45" i="14"/>
  <c r="L21" i="8"/>
  <c r="L19" i="8"/>
  <c r="J21" i="8"/>
  <c r="I21" i="8"/>
  <c r="H21" i="8"/>
  <c r="E12" i="9"/>
  <c r="E12" i="8"/>
  <c r="M15" i="10"/>
  <c r="M8" i="10" s="1"/>
  <c r="L39" i="14"/>
  <c r="L26" i="14"/>
  <c r="L45" i="14"/>
  <c r="L33" i="14"/>
  <c r="L41" i="14"/>
  <c r="L32" i="14"/>
  <c r="M9" i="8"/>
  <c r="L23" i="9"/>
  <c r="L14" i="9"/>
  <c r="L9" i="9"/>
  <c r="K45" i="9"/>
  <c r="V15" i="14"/>
  <c r="V22" i="14"/>
  <c r="F16" i="9"/>
  <c r="D16" i="9" s="1"/>
  <c r="F16" i="8"/>
  <c r="V43" i="14"/>
  <c r="V21" i="14"/>
  <c r="V35" i="14"/>
  <c r="AC29" i="14"/>
  <c r="AC16" i="14"/>
  <c r="L35" i="9"/>
  <c r="L19" i="9" s="1"/>
  <c r="AC17" i="14"/>
  <c r="AC25" i="14"/>
  <c r="H18" i="9"/>
  <c r="G15" i="9"/>
  <c r="G15" i="8"/>
  <c r="AC41" i="14"/>
  <c r="AC22" i="14"/>
  <c r="F17" i="8"/>
  <c r="F17" i="9"/>
  <c r="F14" i="8"/>
  <c r="F14" i="9"/>
  <c r="V10" i="14"/>
  <c r="F21" i="8"/>
  <c r="I10" i="14"/>
  <c r="K9" i="9"/>
  <c r="K9" i="8"/>
  <c r="L20" i="14"/>
  <c r="L13" i="14"/>
  <c r="L14" i="14"/>
  <c r="L15" i="14"/>
  <c r="L29" i="14"/>
  <c r="L12" i="14"/>
  <c r="L10" i="14"/>
  <c r="K15" i="10"/>
  <c r="D15" i="10" s="1"/>
  <c r="L47" i="14"/>
  <c r="I26" i="8"/>
  <c r="K16" i="9"/>
  <c r="K16" i="8"/>
  <c r="K24" i="9"/>
  <c r="K19" i="9"/>
  <c r="E9" i="9"/>
  <c r="E9" i="8"/>
  <c r="J9" i="9"/>
  <c r="J9" i="8"/>
  <c r="M12" i="8"/>
  <c r="M12" i="9"/>
  <c r="M8" i="9" s="1"/>
  <c r="L12" i="8"/>
  <c r="L12" i="9"/>
  <c r="F12" i="8"/>
  <c r="F12" i="9"/>
  <c r="H38" i="14"/>
  <c r="M30" i="9"/>
  <c r="M26" i="9"/>
  <c r="H22" i="14"/>
  <c r="M27" i="8"/>
  <c r="M36" i="9"/>
  <c r="H21" i="14"/>
  <c r="M43" i="9"/>
  <c r="M25" i="9"/>
  <c r="M44" i="9"/>
  <c r="M42" i="9"/>
  <c r="M35" i="9"/>
  <c r="M41" i="9"/>
  <c r="H35" i="14"/>
  <c r="M34" i="9"/>
  <c r="H41" i="14"/>
  <c r="M33" i="9"/>
  <c r="M24" i="9"/>
  <c r="M29" i="8"/>
  <c r="M23" i="9"/>
  <c r="M38" i="9"/>
  <c r="H32" i="14"/>
  <c r="M27" i="9"/>
  <c r="M22" i="9"/>
  <c r="K11" i="10"/>
  <c r="D11" i="10"/>
  <c r="H37" i="14"/>
  <c r="H18" i="14"/>
  <c r="H46" i="14"/>
  <c r="H40" i="14"/>
  <c r="H47" i="14"/>
  <c r="H24" i="14"/>
  <c r="H31" i="14"/>
  <c r="H42" i="14"/>
  <c r="H25" i="14"/>
  <c r="H45" i="14"/>
  <c r="H28" i="14"/>
  <c r="H19" i="14"/>
  <c r="E19" i="14"/>
  <c r="H30" i="14"/>
  <c r="H27" i="14"/>
  <c r="H39" i="14"/>
  <c r="H18" i="10"/>
  <c r="H28" i="8"/>
  <c r="H26" i="8"/>
  <c r="O46" i="14"/>
  <c r="O27" i="14"/>
  <c r="H27" i="8"/>
  <c r="D27" i="8" s="1"/>
  <c r="O14" i="14"/>
  <c r="H31" i="9"/>
  <c r="H36" i="9"/>
  <c r="O39" i="14"/>
  <c r="H44" i="9"/>
  <c r="H21" i="9"/>
  <c r="O26" i="14"/>
  <c r="O35" i="14"/>
  <c r="O22" i="14"/>
  <c r="E22" i="14"/>
  <c r="O17" i="14"/>
  <c r="F41" i="9"/>
  <c r="F24" i="9"/>
  <c r="F32" i="9"/>
  <c r="D32" i="9" s="1"/>
  <c r="F31" i="9"/>
  <c r="O29" i="14"/>
  <c r="F45" i="9"/>
  <c r="D45" i="9" s="1"/>
  <c r="F21" i="9"/>
  <c r="F27" i="9"/>
  <c r="O21" i="14"/>
  <c r="O16" i="14"/>
  <c r="F29" i="8"/>
  <c r="O40" i="14"/>
  <c r="O32" i="14"/>
  <c r="O47" i="14"/>
  <c r="O28" i="14"/>
  <c r="O13" i="14"/>
  <c r="O36" i="14"/>
  <c r="O33" i="14"/>
  <c r="F26" i="8"/>
  <c r="D26" i="8"/>
  <c r="H22" i="9"/>
  <c r="G40" i="9"/>
  <c r="G18" i="9"/>
  <c r="G18" i="8"/>
  <c r="G13" i="8"/>
  <c r="G13" i="9"/>
  <c r="G39" i="9"/>
  <c r="G17" i="9"/>
  <c r="D17" i="9" s="1"/>
  <c r="G17" i="8"/>
  <c r="G44" i="9"/>
  <c r="D44" i="9" s="1"/>
  <c r="G36" i="9"/>
  <c r="G22" i="9"/>
  <c r="G32" i="9"/>
  <c r="G26" i="9"/>
  <c r="G43" i="9"/>
  <c r="G35" i="9"/>
  <c r="G23" i="9"/>
  <c r="G14" i="9"/>
  <c r="G14" i="8"/>
  <c r="G41" i="9"/>
  <c r="G33" i="9"/>
  <c r="G27" i="9"/>
  <c r="G31" i="9"/>
  <c r="D31" i="9" s="1"/>
  <c r="Y26" i="14"/>
  <c r="G45" i="9"/>
  <c r="G16" i="9"/>
  <c r="G16" i="8"/>
  <c r="G37" i="9"/>
  <c r="G9" i="9"/>
  <c r="G9" i="8"/>
  <c r="G42" i="9"/>
  <c r="D42" i="9" s="1"/>
  <c r="G30" i="9"/>
  <c r="D30" i="9" s="1"/>
  <c r="Y25" i="14"/>
  <c r="I31" i="9"/>
  <c r="I12" i="8"/>
  <c r="I12" i="9"/>
  <c r="I36" i="9"/>
  <c r="D36" i="9" s="1"/>
  <c r="I22" i="9"/>
  <c r="I28" i="10"/>
  <c r="I25" i="9"/>
  <c r="I29" i="9"/>
  <c r="I23" i="9"/>
  <c r="I42" i="9"/>
  <c r="I34" i="9"/>
  <c r="I14" i="8"/>
  <c r="I14" i="9"/>
  <c r="I41" i="9"/>
  <c r="I33" i="9"/>
  <c r="I18" i="8"/>
  <c r="I18" i="9"/>
  <c r="I17" i="9"/>
  <c r="I17" i="8"/>
  <c r="I32" i="9"/>
  <c r="I26" i="9"/>
  <c r="I35" i="9"/>
  <c r="I16" i="8"/>
  <c r="I16" i="9"/>
  <c r="I24" i="9"/>
  <c r="I21" i="9"/>
  <c r="I37" i="9"/>
  <c r="I13" i="9"/>
  <c r="I13" i="8"/>
  <c r="I38" i="9"/>
  <c r="H27" i="9"/>
  <c r="Y21" i="14"/>
  <c r="Y47" i="14"/>
  <c r="Y36" i="14"/>
  <c r="H14" i="8"/>
  <c r="Y23" i="14"/>
  <c r="H28" i="10"/>
  <c r="H18" i="8"/>
  <c r="Y44" i="14"/>
  <c r="Y30" i="14"/>
  <c r="H17" i="8"/>
  <c r="H15" i="8"/>
  <c r="D15" i="8"/>
  <c r="H15" i="9"/>
  <c r="H13" i="9"/>
  <c r="H38" i="9"/>
  <c r="Y17" i="14"/>
  <c r="H25" i="9"/>
  <c r="H12" i="9"/>
  <c r="H12" i="8"/>
  <c r="Y37" i="14"/>
  <c r="M40" i="9"/>
  <c r="H33" i="14"/>
  <c r="M32" i="9"/>
  <c r="M20" i="9"/>
  <c r="M19" i="9"/>
  <c r="M21" i="9"/>
  <c r="M37" i="9"/>
  <c r="M31" i="9"/>
  <c r="H44" i="14"/>
  <c r="H43" i="14"/>
  <c r="E43" i="14" s="1"/>
  <c r="H26" i="14"/>
  <c r="H34" i="14"/>
  <c r="H36" i="14"/>
  <c r="H23" i="14"/>
  <c r="H24" i="9"/>
  <c r="D24" i="9"/>
  <c r="H29" i="8"/>
  <c r="H30" i="9"/>
  <c r="O24" i="14"/>
  <c r="H45" i="9"/>
  <c r="O43" i="14"/>
  <c r="O44" i="14"/>
  <c r="O38" i="14"/>
  <c r="O18" i="14"/>
  <c r="F25" i="9"/>
  <c r="D25" i="9" s="1"/>
  <c r="F38" i="9"/>
  <c r="O41" i="14"/>
  <c r="F28" i="8"/>
  <c r="D28" i="8" s="1"/>
  <c r="O15" i="14"/>
  <c r="F20" i="9"/>
  <c r="F19" i="9" s="1"/>
  <c r="F28" i="9"/>
  <c r="F39" i="9"/>
  <c r="D39" i="9"/>
  <c r="F34" i="9"/>
  <c r="D34" i="9" s="1"/>
  <c r="Y39" i="14"/>
  <c r="G21" i="9"/>
  <c r="D21" i="9" s="1"/>
  <c r="G24" i="9"/>
  <c r="G38" i="9"/>
  <c r="D38" i="9"/>
  <c r="G28" i="10"/>
  <c r="G20" i="9"/>
  <c r="G25" i="9"/>
  <c r="I27" i="9"/>
  <c r="I9" i="9"/>
  <c r="I9" i="8"/>
  <c r="I20" i="9"/>
  <c r="I19" i="9"/>
  <c r="Y45" i="14"/>
  <c r="H16" i="8"/>
  <c r="H16" i="9"/>
  <c r="H34" i="9"/>
  <c r="Y43" i="14"/>
  <c r="Y38" i="14"/>
  <c r="H29" i="9"/>
  <c r="D29" i="9"/>
  <c r="H35" i="9"/>
  <c r="D35" i="9" s="1"/>
  <c r="H20" i="9"/>
  <c r="Y40" i="14"/>
  <c r="H32" i="9"/>
  <c r="H9" i="9"/>
  <c r="H9" i="8"/>
  <c r="Y34" i="14"/>
  <c r="Y31" i="14"/>
  <c r="Y28" i="14"/>
  <c r="Y18" i="14"/>
  <c r="H16" i="14"/>
  <c r="H14" i="14"/>
  <c r="H10" i="14"/>
  <c r="H29" i="14"/>
  <c r="H15" i="14"/>
  <c r="H13" i="14"/>
  <c r="E13" i="14" s="1"/>
  <c r="H23" i="9"/>
  <c r="D23" i="9"/>
  <c r="H43" i="9"/>
  <c r="O20" i="14"/>
  <c r="F40" i="9"/>
  <c r="O12" i="14"/>
  <c r="I44" i="9"/>
  <c r="H42" i="9"/>
  <c r="H40" i="9"/>
  <c r="D40" i="9" s="1"/>
  <c r="H39" i="9"/>
  <c r="H26" i="9"/>
  <c r="D26" i="9"/>
  <c r="H33" i="9"/>
  <c r="H37" i="9"/>
  <c r="D37" i="9" s="1"/>
  <c r="H41" i="9"/>
  <c r="D41" i="9"/>
  <c r="H20" i="14"/>
  <c r="K28" i="2"/>
  <c r="F100" i="4" s="1"/>
  <c r="H100" i="4" s="1"/>
  <c r="P26" i="2"/>
  <c r="L50" i="19" s="1"/>
  <c r="P28" i="2"/>
  <c r="O50" i="19" s="1"/>
  <c r="Q48" i="2"/>
  <c r="Q46" i="2"/>
  <c r="Q49" i="2"/>
  <c r="Q45" i="2"/>
  <c r="Q42" i="2"/>
  <c r="Q57" i="2"/>
  <c r="L70" i="19" s="1"/>
  <c r="Q41" i="2"/>
  <c r="U51" i="19" s="1"/>
  <c r="W51" i="19" s="1"/>
  <c r="P27" i="2"/>
  <c r="K23" i="2"/>
  <c r="K49" i="2"/>
  <c r="AJ22" i="14"/>
  <c r="AJ36" i="14"/>
  <c r="AJ30" i="14"/>
  <c r="AJ12" i="14"/>
  <c r="AJ14" i="14"/>
  <c r="Y19" i="14"/>
  <c r="Y32" i="14"/>
  <c r="Y42" i="14"/>
  <c r="P47" i="14"/>
  <c r="AJ29" i="14"/>
  <c r="Y10" i="14"/>
  <c r="AR47" i="14"/>
  <c r="AJ16" i="14"/>
  <c r="AJ13" i="14"/>
  <c r="Y27" i="14"/>
  <c r="Y46" i="14"/>
  <c r="Y24" i="14"/>
  <c r="Y16" i="14"/>
  <c r="Y14" i="14"/>
  <c r="Y33" i="14"/>
  <c r="Y35" i="14"/>
  <c r="Y41" i="14"/>
  <c r="Y22" i="14"/>
  <c r="Y15" i="14"/>
  <c r="AJ9" i="14"/>
  <c r="Y13" i="14"/>
  <c r="Y12" i="14"/>
  <c r="Y9" i="14"/>
  <c r="M12" i="2"/>
  <c r="F28" i="19" s="1"/>
  <c r="O12" i="2"/>
  <c r="F30" i="19" s="1"/>
  <c r="L19" i="2"/>
  <c r="U27" i="19"/>
  <c r="K19" i="2"/>
  <c r="L13" i="2"/>
  <c r="L10" i="2"/>
  <c r="C27" i="19"/>
  <c r="P44" i="2"/>
  <c r="P25" i="2"/>
  <c r="P13" i="2"/>
  <c r="I31" i="19" s="1"/>
  <c r="P12" i="2"/>
  <c r="P10" i="2"/>
  <c r="C31" i="19" s="1"/>
  <c r="Q44" i="2"/>
  <c r="Q13" i="2"/>
  <c r="I32" i="19" s="1"/>
  <c r="Q12" i="2"/>
  <c r="F32" i="19" s="1"/>
  <c r="Q10" i="2"/>
  <c r="O13" i="2"/>
  <c r="I30" i="19" s="1"/>
  <c r="O10" i="2"/>
  <c r="C30" i="19" s="1"/>
  <c r="N44" i="2"/>
  <c r="N13" i="2"/>
  <c r="I29" i="19" s="1"/>
  <c r="N12" i="2"/>
  <c r="F29" i="19" s="1"/>
  <c r="N10" i="2"/>
  <c r="U28" i="19"/>
  <c r="M17" i="2"/>
  <c r="M13" i="2"/>
  <c r="M10" i="2"/>
  <c r="C28" i="19" s="1"/>
  <c r="L44" i="2"/>
  <c r="K44" i="2"/>
  <c r="K17" i="2"/>
  <c r="R26" i="19" s="1"/>
  <c r="K13" i="2"/>
  <c r="I26" i="19" s="1"/>
  <c r="K12" i="2"/>
  <c r="F26" i="19" s="1"/>
  <c r="K10" i="2"/>
  <c r="I55" i="2"/>
  <c r="J22" i="2"/>
  <c r="J13" i="2"/>
  <c r="I25" i="19" s="1"/>
  <c r="J12" i="2"/>
  <c r="F25" i="19" s="1"/>
  <c r="J10" i="2"/>
  <c r="K18" i="2"/>
  <c r="L12" i="2"/>
  <c r="F27" i="19" s="1"/>
  <c r="L17" i="2"/>
  <c r="O44" i="2"/>
  <c r="J44" i="2"/>
  <c r="M44" i="2"/>
  <c r="M13" i="20"/>
  <c r="N13" i="20"/>
  <c r="M15" i="20"/>
  <c r="N15" i="20" s="1"/>
  <c r="O31" i="7"/>
  <c r="AB32" i="14"/>
  <c r="P32" i="14"/>
  <c r="Q25" i="7"/>
  <c r="O48" i="7"/>
  <c r="M6" i="20" s="1"/>
  <c r="N6" i="20" s="1"/>
  <c r="AA31" i="14"/>
  <c r="AP46" i="14"/>
  <c r="AO45" i="14"/>
  <c r="AE35" i="14"/>
  <c r="AL42" i="14"/>
  <c r="P42" i="14" s="1"/>
  <c r="U25" i="14"/>
  <c r="F19" i="21"/>
  <c r="F20" i="21"/>
  <c r="F11" i="21"/>
  <c r="F12" i="21"/>
  <c r="F10" i="21"/>
  <c r="F13" i="21"/>
  <c r="F9" i="21"/>
  <c r="F5" i="21"/>
  <c r="F15" i="21"/>
  <c r="F16" i="21"/>
  <c r="F18" i="21"/>
  <c r="F14" i="21"/>
  <c r="F17" i="21"/>
  <c r="F7" i="21"/>
  <c r="F22" i="21"/>
  <c r="F21" i="21"/>
  <c r="F32" i="21"/>
  <c r="F30" i="21"/>
  <c r="F31" i="21"/>
  <c r="F23" i="21"/>
  <c r="F24" i="21"/>
  <c r="F8" i="21"/>
  <c r="F26" i="21"/>
  <c r="F27" i="21"/>
  <c r="F28" i="21"/>
  <c r="F25" i="21"/>
  <c r="F29" i="21"/>
  <c r="V6" i="4"/>
  <c r="X28" i="14"/>
  <c r="P28" i="14"/>
  <c r="P22" i="7"/>
  <c r="E30" i="8"/>
  <c r="M38" i="7"/>
  <c r="M28" i="7"/>
  <c r="P11" i="2"/>
  <c r="Q11" i="2"/>
  <c r="Q9" i="2" s="1"/>
  <c r="O11" i="2"/>
  <c r="N11" i="2"/>
  <c r="M11" i="2"/>
  <c r="M14" i="2"/>
  <c r="O28" i="19" s="1"/>
  <c r="M15" i="2"/>
  <c r="M18" i="2"/>
  <c r="L11" i="2"/>
  <c r="L18" i="2"/>
  <c r="K11" i="2"/>
  <c r="J11" i="2"/>
  <c r="Q11" i="4"/>
  <c r="C9" i="21"/>
  <c r="C24" i="21"/>
  <c r="B24" i="21"/>
  <c r="C29" i="21"/>
  <c r="C28" i="21"/>
  <c r="C26" i="21"/>
  <c r="C25" i="21"/>
  <c r="C27" i="21"/>
  <c r="B29" i="21"/>
  <c r="B28" i="21"/>
  <c r="B27" i="21"/>
  <c r="B26" i="21"/>
  <c r="B25" i="21"/>
  <c r="C22" i="21"/>
  <c r="B22" i="21"/>
  <c r="B21" i="21"/>
  <c r="C19" i="21"/>
  <c r="C20" i="21"/>
  <c r="C32" i="21"/>
  <c r="C31" i="21"/>
  <c r="C30" i="21"/>
  <c r="B32" i="21"/>
  <c r="B31" i="21"/>
  <c r="B30" i="21"/>
  <c r="C18" i="21"/>
  <c r="B18" i="21"/>
  <c r="C17" i="21"/>
  <c r="B17" i="21"/>
  <c r="C16" i="21"/>
  <c r="C15" i="21"/>
  <c r="B16" i="21"/>
  <c r="B15" i="21"/>
  <c r="C14" i="21"/>
  <c r="B14" i="21"/>
  <c r="B13" i="21"/>
  <c r="B9" i="21"/>
  <c r="C12" i="21"/>
  <c r="B12" i="21"/>
  <c r="C11" i="21"/>
  <c r="B11" i="21"/>
  <c r="B45" i="21"/>
  <c r="T11" i="4"/>
  <c r="AH38" i="14"/>
  <c r="R11" i="4"/>
  <c r="O11" i="4"/>
  <c r="S11" i="4"/>
  <c r="V12" i="14"/>
  <c r="V9" i="14"/>
  <c r="U11" i="4"/>
  <c r="N11" i="4"/>
  <c r="P11" i="4"/>
  <c r="Y29" i="14"/>
  <c r="P29" i="14" s="1"/>
  <c r="AJ40" i="14"/>
  <c r="S43" i="7"/>
  <c r="T26" i="7"/>
  <c r="M30" i="8"/>
  <c r="Q48" i="7"/>
  <c r="M8" i="20"/>
  <c r="I30" i="8"/>
  <c r="U35" i="7"/>
  <c r="U22" i="7"/>
  <c r="Q46" i="7"/>
  <c r="U25" i="7"/>
  <c r="R30" i="7"/>
  <c r="S44" i="7"/>
  <c r="R28" i="7"/>
  <c r="Q36" i="7"/>
  <c r="Q15" i="7"/>
  <c r="T28" i="7"/>
  <c r="S29" i="7"/>
  <c r="U34" i="7"/>
  <c r="S15" i="7"/>
  <c r="S18" i="7"/>
  <c r="E238" i="18"/>
  <c r="E254" i="18"/>
  <c r="E179" i="18"/>
  <c r="E249" i="18"/>
  <c r="E308" i="18"/>
  <c r="E190" i="18"/>
  <c r="E303" i="18"/>
  <c r="E113" i="18"/>
  <c r="D15" i="17"/>
  <c r="D47" i="17"/>
  <c r="E4" i="17"/>
  <c r="E46" i="17" s="1"/>
  <c r="E15" i="17"/>
  <c r="E47" i="17"/>
  <c r="D4" i="17"/>
  <c r="D46" i="17" s="1"/>
  <c r="G23" i="19"/>
  <c r="C53" i="16"/>
  <c r="S22" i="7"/>
  <c r="S21" i="7" s="1"/>
  <c r="J10" i="20" s="1"/>
  <c r="N28" i="7"/>
  <c r="O11" i="7"/>
  <c r="D42" i="19"/>
  <c r="J42" i="19" s="1"/>
  <c r="Q7" i="6"/>
  <c r="B17" i="19"/>
  <c r="F7" i="6"/>
  <c r="N6" i="4"/>
  <c r="C50" i="19"/>
  <c r="B14" i="19"/>
  <c r="O44" i="19"/>
  <c r="K81" i="19"/>
  <c r="J19" i="17"/>
  <c r="F25" i="3"/>
  <c r="G25" i="3" s="1"/>
  <c r="F25" i="7"/>
  <c r="G25" i="7" s="1"/>
  <c r="T15" i="7"/>
  <c r="S48" i="7"/>
  <c r="M10" i="20" s="1"/>
  <c r="T16" i="7"/>
  <c r="S31" i="7"/>
  <c r="U16" i="7"/>
  <c r="U32" i="7"/>
  <c r="P32" i="7"/>
  <c r="S28" i="7"/>
  <c r="T33" i="7"/>
  <c r="O19" i="7"/>
  <c r="I19" i="7" s="1"/>
  <c r="Q14" i="7"/>
  <c r="M14" i="20"/>
  <c r="S45" i="7"/>
  <c r="T42" i="7"/>
  <c r="O44" i="7"/>
  <c r="U39" i="7"/>
  <c r="O20" i="7"/>
  <c r="O26" i="7"/>
  <c r="I26" i="7" s="1"/>
  <c r="Q23" i="6"/>
  <c r="K36" i="5"/>
  <c r="N18" i="6"/>
  <c r="R39" i="5"/>
  <c r="S30" i="5"/>
  <c r="S25" i="5"/>
  <c r="O30" i="5"/>
  <c r="O25" i="5"/>
  <c r="P30" i="5"/>
  <c r="R25" i="5"/>
  <c r="R30" i="5"/>
  <c r="O17" i="6"/>
  <c r="S38" i="5"/>
  <c r="M16" i="6"/>
  <c r="P29" i="5"/>
  <c r="S29" i="5"/>
  <c r="P34" i="5"/>
  <c r="Q34" i="5"/>
  <c r="N45" i="6"/>
  <c r="N43" i="6"/>
  <c r="N36" i="6"/>
  <c r="O35" i="6"/>
  <c r="Q34" i="6"/>
  <c r="H13" i="5"/>
  <c r="H10" i="5"/>
  <c r="I29" i="6"/>
  <c r="M18" i="5"/>
  <c r="F18" i="5"/>
  <c r="K10" i="5"/>
  <c r="I18" i="5"/>
  <c r="I14" i="5"/>
  <c r="H19" i="5"/>
  <c r="K19" i="5"/>
  <c r="K17" i="5"/>
  <c r="F15" i="5"/>
  <c r="I10" i="5"/>
  <c r="J19" i="5"/>
  <c r="F19" i="5"/>
  <c r="G17" i="5"/>
  <c r="G18" i="5"/>
  <c r="J18" i="5"/>
  <c r="J17" i="5"/>
  <c r="M19" i="5"/>
  <c r="I25" i="6"/>
  <c r="M25" i="6"/>
  <c r="G25" i="6"/>
  <c r="F17" i="5"/>
  <c r="H18" i="5"/>
  <c r="I17" i="5"/>
  <c r="K18" i="5"/>
  <c r="G15" i="5"/>
  <c r="G19" i="5"/>
  <c r="H17" i="5"/>
  <c r="H22" i="6"/>
  <c r="V47" i="19"/>
  <c r="O22" i="6"/>
  <c r="M13" i="5"/>
  <c r="M14" i="5"/>
  <c r="J36" i="5"/>
  <c r="M26" i="5"/>
  <c r="O38" i="5"/>
  <c r="G39" i="5"/>
  <c r="M36" i="5"/>
  <c r="N36" i="5"/>
  <c r="P26" i="5"/>
  <c r="S36" i="5"/>
  <c r="N39" i="5"/>
  <c r="Q26" i="5"/>
  <c r="R38" i="5"/>
  <c r="L36" i="5"/>
  <c r="G29" i="5"/>
  <c r="P24" i="5"/>
  <c r="L24" i="5"/>
  <c r="K34" i="5"/>
  <c r="G38" i="5"/>
  <c r="G22" i="5"/>
  <c r="I12" i="6"/>
  <c r="I9" i="6" s="1"/>
  <c r="H18" i="13"/>
  <c r="H37" i="5"/>
  <c r="C49" i="18"/>
  <c r="E49" i="18" s="1"/>
  <c r="T39" i="7"/>
  <c r="R37" i="7"/>
  <c r="U18" i="7"/>
  <c r="T37" i="7"/>
  <c r="T40" i="7"/>
  <c r="O39" i="7"/>
  <c r="M16" i="20"/>
  <c r="S47" i="7"/>
  <c r="S39" i="7"/>
  <c r="J20" i="6"/>
  <c r="M36" i="7"/>
  <c r="Q47" i="7"/>
  <c r="N16" i="7"/>
  <c r="M19" i="7"/>
  <c r="M43" i="7"/>
  <c r="M17" i="7"/>
  <c r="N19" i="7"/>
  <c r="M35" i="7"/>
  <c r="T22" i="7"/>
  <c r="T21" i="7" s="1"/>
  <c r="J11" i="20" s="1"/>
  <c r="N17" i="7"/>
  <c r="M40" i="7"/>
  <c r="N29" i="7"/>
  <c r="J14" i="20"/>
  <c r="K14" i="20" s="1"/>
  <c r="AM43" i="14"/>
  <c r="M30" i="7"/>
  <c r="Q28" i="6"/>
  <c r="N35" i="5"/>
  <c r="N30" i="5"/>
  <c r="N25" i="5"/>
  <c r="R29" i="5"/>
  <c r="N24" i="5"/>
  <c r="N34" i="5"/>
  <c r="P46" i="6"/>
  <c r="M10" i="5"/>
  <c r="G40" i="5"/>
  <c r="J15" i="5"/>
  <c r="K15" i="5"/>
  <c r="G16" i="5"/>
  <c r="H15" i="5"/>
  <c r="F14" i="5"/>
  <c r="V44" i="19"/>
  <c r="W44" i="19" s="1"/>
  <c r="M40" i="5"/>
  <c r="S57" i="4"/>
  <c r="J68" i="19"/>
  <c r="O59" i="4"/>
  <c r="J7" i="19"/>
  <c r="U59" i="4"/>
  <c r="J13" i="19" s="1"/>
  <c r="D73" i="16" s="1"/>
  <c r="N24" i="4"/>
  <c r="I15" i="5"/>
  <c r="F16" i="5"/>
  <c r="K14" i="5"/>
  <c r="R59" i="4"/>
  <c r="J10" i="19"/>
  <c r="D70" i="16" s="1"/>
  <c r="J13" i="5"/>
  <c r="K16" i="5"/>
  <c r="H16" i="5"/>
  <c r="H14" i="5"/>
  <c r="J14" i="5"/>
  <c r="S49" i="19"/>
  <c r="J16" i="5"/>
  <c r="S55" i="4"/>
  <c r="N59" i="4"/>
  <c r="J6" i="19"/>
  <c r="U28" i="4"/>
  <c r="I16" i="5"/>
  <c r="U58" i="4"/>
  <c r="M70" i="19"/>
  <c r="N70" i="19" s="1"/>
  <c r="S18" i="4"/>
  <c r="S30" i="19" s="1"/>
  <c r="T30" i="19" s="1"/>
  <c r="U24" i="4"/>
  <c r="F40" i="5"/>
  <c r="I19" i="5"/>
  <c r="M17" i="5"/>
  <c r="O54" i="4"/>
  <c r="S58" i="4"/>
  <c r="M68" i="19" s="1"/>
  <c r="G14" i="5"/>
  <c r="N58" i="4"/>
  <c r="M63" i="19" s="1"/>
  <c r="Q24" i="4"/>
  <c r="R58" i="4"/>
  <c r="M67" i="19"/>
  <c r="P59" i="4"/>
  <c r="J8" i="19"/>
  <c r="D68" i="16" s="1"/>
  <c r="R22" i="4"/>
  <c r="D48" i="19" s="1"/>
  <c r="H39" i="5"/>
  <c r="P39" i="5"/>
  <c r="L31" i="5"/>
  <c r="J39" i="5"/>
  <c r="S26" i="5"/>
  <c r="O22" i="4"/>
  <c r="D45" i="19" s="1"/>
  <c r="S39" i="5"/>
  <c r="O28" i="4"/>
  <c r="Q39" i="5"/>
  <c r="U19" i="4"/>
  <c r="P56" i="4"/>
  <c r="O27" i="4"/>
  <c r="M45" i="19" s="1"/>
  <c r="M39" i="5"/>
  <c r="S28" i="4"/>
  <c r="Q24" i="5"/>
  <c r="J24" i="5"/>
  <c r="L16" i="6"/>
  <c r="Q57" i="4"/>
  <c r="J66" i="19" s="1"/>
  <c r="J34" i="5"/>
  <c r="U57" i="4"/>
  <c r="J70" i="19"/>
  <c r="S24" i="4"/>
  <c r="N19" i="4"/>
  <c r="M24" i="5"/>
  <c r="N54" i="4"/>
  <c r="M37" i="5"/>
  <c r="K40" i="5"/>
  <c r="I40" i="5"/>
  <c r="J37" i="5"/>
  <c r="G37" i="5"/>
  <c r="I38" i="5"/>
  <c r="P37" i="5"/>
  <c r="P38" i="5"/>
  <c r="J38" i="5"/>
  <c r="N56" i="4"/>
  <c r="I39" i="5"/>
  <c r="F39" i="5"/>
  <c r="N28" i="4"/>
  <c r="O37" i="5"/>
  <c r="R37" i="5"/>
  <c r="O22" i="5"/>
  <c r="N37" i="5"/>
  <c r="L39" i="5"/>
  <c r="P22" i="5"/>
  <c r="K38" i="5"/>
  <c r="Q58" i="4"/>
  <c r="M66" i="19" s="1"/>
  <c r="P57" i="4"/>
  <c r="J65" i="19"/>
  <c r="O39" i="5"/>
  <c r="N38" i="5"/>
  <c r="S37" i="5"/>
  <c r="K33" i="5"/>
  <c r="R55" i="4"/>
  <c r="F37" i="5"/>
  <c r="Q37" i="5"/>
  <c r="K39" i="5"/>
  <c r="I22" i="5"/>
  <c r="N33" i="5"/>
  <c r="O57" i="4"/>
  <c r="J64" i="19"/>
  <c r="R18" i="4"/>
  <c r="S29" i="19"/>
  <c r="T29" i="19" s="1"/>
  <c r="N55" i="4"/>
  <c r="O24" i="4"/>
  <c r="O58" i="4"/>
  <c r="M64" i="19"/>
  <c r="N64" i="19" s="1"/>
  <c r="M12" i="7"/>
  <c r="T23" i="7"/>
  <c r="P12" i="7"/>
  <c r="P10" i="7" s="1"/>
  <c r="G7" i="20" s="1"/>
  <c r="P23" i="7"/>
  <c r="N23" i="7"/>
  <c r="S26" i="7"/>
  <c r="R48" i="7"/>
  <c r="M9" i="20" s="1"/>
  <c r="M33" i="7"/>
  <c r="T43" i="7"/>
  <c r="P19" i="4"/>
  <c r="P58" i="4"/>
  <c r="M65" i="19" s="1"/>
  <c r="P55" i="4"/>
  <c r="U54" i="4"/>
  <c r="Q14" i="4"/>
  <c r="P28" i="19" s="1"/>
  <c r="H40" i="5"/>
  <c r="N57" i="4"/>
  <c r="J63" i="19" s="1"/>
  <c r="K63" i="19" s="1"/>
  <c r="P27" i="4"/>
  <c r="M46" i="19" s="1"/>
  <c r="N46" i="19" s="1"/>
  <c r="D67" i="19"/>
  <c r="E67" i="19" s="1"/>
  <c r="D63" i="19"/>
  <c r="U25" i="4"/>
  <c r="N27" i="4"/>
  <c r="M44" i="19"/>
  <c r="R19" i="4"/>
  <c r="Q28" i="4"/>
  <c r="S19" i="4"/>
  <c r="S27" i="4"/>
  <c r="M49" i="19"/>
  <c r="M16" i="5"/>
  <c r="P53" i="4"/>
  <c r="G65" i="19" s="1"/>
  <c r="H65" i="19" s="1"/>
  <c r="P15" i="4"/>
  <c r="P28" i="4"/>
  <c r="U53" i="4"/>
  <c r="G70" i="19"/>
  <c r="O55" i="4"/>
  <c r="O18" i="4"/>
  <c r="S26" i="19" s="1"/>
  <c r="T26" i="19" s="1"/>
  <c r="Q26" i="4"/>
  <c r="J47" i="19" s="1"/>
  <c r="K47" i="19" s="1"/>
  <c r="Q56" i="4"/>
  <c r="P10" i="4"/>
  <c r="E27" i="19"/>
  <c r="S54" i="4"/>
  <c r="S26" i="4"/>
  <c r="J49" i="19"/>
  <c r="N18" i="4"/>
  <c r="S25" i="19" s="1"/>
  <c r="T25" i="19" s="1"/>
  <c r="Q55" i="4"/>
  <c r="J10" i="5"/>
  <c r="P18" i="4"/>
  <c r="S27" i="19" s="1"/>
  <c r="U26" i="4"/>
  <c r="J51" i="19"/>
  <c r="P26" i="4"/>
  <c r="J46" i="19"/>
  <c r="K46" i="19"/>
  <c r="O26" i="4"/>
  <c r="J45" i="19" s="1"/>
  <c r="K45" i="19" s="1"/>
  <c r="Q54" i="4"/>
  <c r="S53" i="4"/>
  <c r="G68" i="19" s="1"/>
  <c r="R56" i="4"/>
  <c r="M15" i="5"/>
  <c r="O56" i="4"/>
  <c r="R23" i="4"/>
  <c r="G48" i="19"/>
  <c r="H48" i="19" s="1"/>
  <c r="R57" i="4"/>
  <c r="J67" i="19"/>
  <c r="O25" i="4"/>
  <c r="G10" i="5"/>
  <c r="O19" i="4"/>
  <c r="I13" i="5"/>
  <c r="M31" i="5"/>
  <c r="J31" i="5"/>
  <c r="G31" i="5"/>
  <c r="H36" i="5"/>
  <c r="U13" i="4"/>
  <c r="J32" i="19" s="1"/>
  <c r="K32" i="19" s="1"/>
  <c r="Q19" i="4"/>
  <c r="O53" i="4"/>
  <c r="G64" i="19" s="1"/>
  <c r="H64" i="19" s="1"/>
  <c r="K31" i="5"/>
  <c r="N31" i="5"/>
  <c r="I31" i="5"/>
  <c r="O36" i="5"/>
  <c r="P31" i="5"/>
  <c r="S14" i="4"/>
  <c r="P30" i="19" s="1"/>
  <c r="Q30" i="19" s="1"/>
  <c r="H31" i="5"/>
  <c r="S56" i="4"/>
  <c r="H29" i="5"/>
  <c r="R28" i="4"/>
  <c r="R24" i="4"/>
  <c r="R16" i="4"/>
  <c r="M29" i="19" s="1"/>
  <c r="J40" i="5"/>
  <c r="Q29" i="5"/>
  <c r="L29" i="5"/>
  <c r="O16" i="4"/>
  <c r="M26" i="19" s="1"/>
  <c r="N29" i="5"/>
  <c r="U55" i="4"/>
  <c r="K29" i="5"/>
  <c r="S25" i="4"/>
  <c r="O29" i="5"/>
  <c r="O15" i="4"/>
  <c r="S10" i="4"/>
  <c r="D30" i="19" s="1"/>
  <c r="U13" i="7"/>
  <c r="E11" i="9"/>
  <c r="E11" i="8"/>
  <c r="K16" i="6"/>
  <c r="K9" i="6"/>
  <c r="R54" i="4"/>
  <c r="P54" i="4"/>
  <c r="P14" i="4"/>
  <c r="P27" i="19"/>
  <c r="Q29" i="4"/>
  <c r="P47" i="19" s="1"/>
  <c r="R26" i="4"/>
  <c r="J48" i="19"/>
  <c r="P29" i="4"/>
  <c r="S29" i="4"/>
  <c r="U22" i="4"/>
  <c r="D51" i="19"/>
  <c r="E51" i="19" s="1"/>
  <c r="N15" i="4"/>
  <c r="Q18" i="4"/>
  <c r="S28" i="19" s="1"/>
  <c r="R27" i="4"/>
  <c r="M48" i="19"/>
  <c r="U10" i="4"/>
  <c r="D32" i="19" s="1"/>
  <c r="P24" i="4"/>
  <c r="Q25" i="4"/>
  <c r="R25" i="4"/>
  <c r="N25" i="4"/>
  <c r="Q15" i="4"/>
  <c r="U23" i="4"/>
  <c r="G51" i="19"/>
  <c r="H51" i="19" s="1"/>
  <c r="N23" i="4"/>
  <c r="G44" i="19" s="1"/>
  <c r="R13" i="4"/>
  <c r="J29" i="19"/>
  <c r="K29" i="19" s="1"/>
  <c r="O23" i="4"/>
  <c r="G45" i="19" s="1"/>
  <c r="O20" i="4"/>
  <c r="V26" i="19" s="1"/>
  <c r="R20" i="4"/>
  <c r="V29" i="19" s="1"/>
  <c r="S20" i="4"/>
  <c r="V30" i="19"/>
  <c r="F31" i="5"/>
  <c r="U20" i="4"/>
  <c r="V32" i="19" s="1"/>
  <c r="S16" i="4"/>
  <c r="M30" i="19" s="1"/>
  <c r="N30" i="19" s="1"/>
  <c r="N16" i="4"/>
  <c r="M25" i="19"/>
  <c r="P20" i="4"/>
  <c r="V27" i="19" s="1"/>
  <c r="P16" i="4"/>
  <c r="M27" i="19" s="1"/>
  <c r="S15" i="4"/>
  <c r="R15" i="4"/>
  <c r="Q59" i="4"/>
  <c r="J9" i="19" s="1"/>
  <c r="O14" i="4"/>
  <c r="P26" i="19" s="1"/>
  <c r="Q26" i="19" s="1"/>
  <c r="R16" i="7"/>
  <c r="N40" i="7"/>
  <c r="S30" i="7"/>
  <c r="P43" i="7"/>
  <c r="M29" i="7"/>
  <c r="U47" i="7"/>
  <c r="R11" i="7"/>
  <c r="K12" i="8"/>
  <c r="K12" i="9"/>
  <c r="U29" i="4"/>
  <c r="P13" i="4"/>
  <c r="J27" i="19"/>
  <c r="R10" i="4"/>
  <c r="E29" i="19" s="1"/>
  <c r="U15" i="4"/>
  <c r="P23" i="4"/>
  <c r="G46" i="19" s="1"/>
  <c r="S23" i="4"/>
  <c r="G49" i="19"/>
  <c r="Q13" i="4"/>
  <c r="J28" i="19" s="1"/>
  <c r="Q23" i="4"/>
  <c r="G47" i="19"/>
  <c r="H47" i="19" s="1"/>
  <c r="R29" i="4"/>
  <c r="P48" i="19" s="1"/>
  <c r="P25" i="4"/>
  <c r="S44" i="19"/>
  <c r="U16" i="4"/>
  <c r="M32" i="19"/>
  <c r="N32" i="19" s="1"/>
  <c r="U18" i="4"/>
  <c r="S32" i="19" s="1"/>
  <c r="N20" i="4"/>
  <c r="V25" i="19" s="1"/>
  <c r="O10" i="4"/>
  <c r="D26" i="19" s="1"/>
  <c r="S22" i="4"/>
  <c r="D49" i="19" s="1"/>
  <c r="P22" i="4"/>
  <c r="D46" i="19" s="1"/>
  <c r="N22" i="4"/>
  <c r="D44" i="19" s="1"/>
  <c r="S59" i="4"/>
  <c r="J11" i="19"/>
  <c r="F13" i="5"/>
  <c r="R14" i="4"/>
  <c r="P29" i="19" s="1"/>
  <c r="Q10" i="4"/>
  <c r="E28" i="19" s="1"/>
  <c r="O29" i="4"/>
  <c r="N14" i="4"/>
  <c r="P25" i="19" s="1"/>
  <c r="Q25" i="19" s="1"/>
  <c r="U14" i="4"/>
  <c r="P32" i="19"/>
  <c r="Q32" i="19" s="1"/>
  <c r="N29" i="4"/>
  <c r="P44" i="19" s="1"/>
  <c r="Q44" i="19" s="1"/>
  <c r="N13" i="4"/>
  <c r="J25" i="19" s="1"/>
  <c r="AC19" i="13"/>
  <c r="U35" i="4"/>
  <c r="L29" i="6"/>
  <c r="U34" i="4"/>
  <c r="I34" i="4" s="1"/>
  <c r="H34" i="4" s="1"/>
  <c r="U32" i="4"/>
  <c r="U30" i="4"/>
  <c r="M51" i="2"/>
  <c r="C66" i="19" s="1"/>
  <c r="Q55" i="2"/>
  <c r="O51" i="2"/>
  <c r="N52" i="2"/>
  <c r="M52" i="2"/>
  <c r="F66" i="19" s="1"/>
  <c r="M49" i="2"/>
  <c r="M21" i="2"/>
  <c r="I51" i="2"/>
  <c r="C62" i="19" s="1"/>
  <c r="J52" i="2"/>
  <c r="U31" i="4"/>
  <c r="S29" i="6"/>
  <c r="AQ9" i="13"/>
  <c r="I10" i="2"/>
  <c r="K10" i="13"/>
  <c r="L10" i="13"/>
  <c r="N10" i="13"/>
  <c r="Q10" i="13"/>
  <c r="R10" i="13"/>
  <c r="S10" i="13"/>
  <c r="T10" i="13"/>
  <c r="U10" i="13"/>
  <c r="V10" i="13"/>
  <c r="W10" i="13"/>
  <c r="AA10" i="13"/>
  <c r="AB10" i="13"/>
  <c r="AD10" i="13"/>
  <c r="AE10" i="13"/>
  <c r="AF10" i="13"/>
  <c r="AG10" i="13"/>
  <c r="AH10" i="13"/>
  <c r="AJ10" i="13"/>
  <c r="AK10" i="13"/>
  <c r="AL10" i="13"/>
  <c r="AM10" i="13"/>
  <c r="AN10" i="13"/>
  <c r="I11" i="2"/>
  <c r="I12" i="2"/>
  <c r="K12" i="13"/>
  <c r="L12" i="13"/>
  <c r="M12" i="13"/>
  <c r="N12" i="13"/>
  <c r="Q12" i="13"/>
  <c r="S12" i="13"/>
  <c r="T12" i="13"/>
  <c r="U12" i="13"/>
  <c r="W12" i="13"/>
  <c r="X12" i="13"/>
  <c r="Z12" i="13"/>
  <c r="AD12" i="13"/>
  <c r="AE12" i="13"/>
  <c r="AF12" i="13"/>
  <c r="AG12" i="13"/>
  <c r="AH12" i="13"/>
  <c r="AK12" i="13"/>
  <c r="AL12" i="13"/>
  <c r="AM12" i="13"/>
  <c r="AN12" i="13"/>
  <c r="AO12" i="13"/>
  <c r="AP12" i="13"/>
  <c r="K13" i="13"/>
  <c r="L13" i="13"/>
  <c r="N13" i="13"/>
  <c r="Q13" i="13"/>
  <c r="S13" i="13"/>
  <c r="T13" i="13"/>
  <c r="U13" i="13"/>
  <c r="V13" i="13"/>
  <c r="W13" i="13"/>
  <c r="X13" i="13"/>
  <c r="Z13" i="13"/>
  <c r="AD13" i="13"/>
  <c r="AE13" i="13"/>
  <c r="AF13" i="13"/>
  <c r="AG13" i="13"/>
  <c r="AH13" i="13"/>
  <c r="AJ13" i="13"/>
  <c r="AK13" i="13"/>
  <c r="AL13" i="13"/>
  <c r="AM13" i="13"/>
  <c r="AN13" i="13"/>
  <c r="AO13" i="13"/>
  <c r="AP13" i="13"/>
  <c r="I14" i="2"/>
  <c r="F14" i="13"/>
  <c r="H14" i="13"/>
  <c r="I14" i="13"/>
  <c r="K14" i="13"/>
  <c r="M14" i="13"/>
  <c r="N14" i="13"/>
  <c r="Q14" i="13"/>
  <c r="S14" i="13"/>
  <c r="T14" i="13"/>
  <c r="U14" i="13"/>
  <c r="V14" i="13"/>
  <c r="W14" i="13"/>
  <c r="X14" i="13"/>
  <c r="Z14" i="13"/>
  <c r="AA14" i="13"/>
  <c r="AD14" i="13"/>
  <c r="AE14" i="13"/>
  <c r="AF14" i="13"/>
  <c r="AG14" i="13"/>
  <c r="AH14" i="13"/>
  <c r="AJ14" i="13"/>
  <c r="AK14" i="13"/>
  <c r="AL14" i="13"/>
  <c r="AM14" i="13"/>
  <c r="AN14" i="13"/>
  <c r="AO14" i="13"/>
  <c r="AP14" i="13"/>
  <c r="I15" i="2"/>
  <c r="H15" i="13"/>
  <c r="I15" i="13"/>
  <c r="J15" i="13"/>
  <c r="L15" i="13"/>
  <c r="M15" i="13"/>
  <c r="N15" i="13"/>
  <c r="Q15" i="13"/>
  <c r="S15" i="13"/>
  <c r="T15" i="13"/>
  <c r="U15" i="13"/>
  <c r="V15" i="13"/>
  <c r="W15" i="13"/>
  <c r="X15" i="13"/>
  <c r="Z15" i="13"/>
  <c r="AA15" i="13"/>
  <c r="AB15" i="13"/>
  <c r="AD15" i="13"/>
  <c r="AE15" i="13"/>
  <c r="AF15" i="13"/>
  <c r="AG15" i="13"/>
  <c r="AH15" i="13"/>
  <c r="AJ15" i="13"/>
  <c r="AL15" i="13"/>
  <c r="AM15" i="13"/>
  <c r="AN15" i="13"/>
  <c r="AO15" i="13"/>
  <c r="AP15" i="13"/>
  <c r="I16" i="2"/>
  <c r="L24" i="19" s="1"/>
  <c r="F16" i="13"/>
  <c r="I16" i="13"/>
  <c r="J16" i="13"/>
  <c r="K16" i="13"/>
  <c r="M16" i="13"/>
  <c r="N16" i="13"/>
  <c r="Q16" i="13"/>
  <c r="S16" i="13"/>
  <c r="T16" i="13"/>
  <c r="V16" i="13"/>
  <c r="W16" i="13"/>
  <c r="X16" i="13"/>
  <c r="Z16" i="13"/>
  <c r="AD16" i="13"/>
  <c r="AE16" i="13"/>
  <c r="AF16" i="13"/>
  <c r="AG16" i="13"/>
  <c r="AH16" i="13"/>
  <c r="AM16" i="13"/>
  <c r="AN16" i="13"/>
  <c r="AO16" i="13"/>
  <c r="AP16" i="13"/>
  <c r="I17" i="2"/>
  <c r="R24" i="19" s="1"/>
  <c r="F17" i="13"/>
  <c r="H17" i="13"/>
  <c r="I17" i="13"/>
  <c r="J17" i="13"/>
  <c r="K17" i="13"/>
  <c r="L17" i="13"/>
  <c r="N17" i="13"/>
  <c r="O17" i="13"/>
  <c r="Q17" i="13"/>
  <c r="R17" i="13"/>
  <c r="S17" i="13"/>
  <c r="T17" i="13"/>
  <c r="U17" i="13"/>
  <c r="V17" i="13"/>
  <c r="W17" i="13"/>
  <c r="X17" i="13"/>
  <c r="Z17" i="13"/>
  <c r="AA17" i="13"/>
  <c r="AB17" i="13"/>
  <c r="AC17" i="13"/>
  <c r="AD17" i="13"/>
  <c r="AE17" i="13"/>
  <c r="AF17" i="13"/>
  <c r="AG17" i="13"/>
  <c r="AH17" i="13"/>
  <c r="AI17" i="13"/>
  <c r="AJ17" i="13"/>
  <c r="AK17" i="13"/>
  <c r="AL17" i="13"/>
  <c r="AM17" i="13"/>
  <c r="AN17" i="13"/>
  <c r="AO17" i="13"/>
  <c r="AP17" i="13"/>
  <c r="I18" i="2"/>
  <c r="F18" i="13"/>
  <c r="I18" i="13"/>
  <c r="J18" i="13"/>
  <c r="K18" i="13"/>
  <c r="L18" i="13"/>
  <c r="M18" i="13"/>
  <c r="O18" i="13"/>
  <c r="Q18" i="13"/>
  <c r="R18" i="13"/>
  <c r="S18" i="13"/>
  <c r="T18" i="13"/>
  <c r="U18" i="13"/>
  <c r="V18" i="13"/>
  <c r="X18" i="13"/>
  <c r="Z18" i="13"/>
  <c r="AA18" i="13"/>
  <c r="AB18" i="13"/>
  <c r="AC18" i="13"/>
  <c r="AD18" i="13"/>
  <c r="AE18" i="13"/>
  <c r="AF18" i="13"/>
  <c r="AG18" i="13"/>
  <c r="AH18" i="13"/>
  <c r="AI18" i="13"/>
  <c r="AJ18" i="13"/>
  <c r="AK18" i="13"/>
  <c r="AL18" i="13"/>
  <c r="AM18" i="13"/>
  <c r="AN18" i="13"/>
  <c r="AO18" i="13"/>
  <c r="AP18" i="13"/>
  <c r="I19" i="2"/>
  <c r="F19" i="13"/>
  <c r="H19" i="13"/>
  <c r="I19" i="13"/>
  <c r="J19" i="13"/>
  <c r="K19" i="13"/>
  <c r="L19" i="13"/>
  <c r="M19" i="13"/>
  <c r="N19" i="13"/>
  <c r="Q19" i="13"/>
  <c r="R19" i="13"/>
  <c r="S19" i="13"/>
  <c r="T19" i="13"/>
  <c r="U19" i="13"/>
  <c r="V19" i="13"/>
  <c r="W19" i="13"/>
  <c r="X19" i="13"/>
  <c r="Z19" i="13"/>
  <c r="AA19" i="13"/>
  <c r="AB19" i="13"/>
  <c r="AD19" i="13"/>
  <c r="AE19" i="13"/>
  <c r="AF19" i="13"/>
  <c r="AG19" i="13"/>
  <c r="AH19" i="13"/>
  <c r="AI19" i="13"/>
  <c r="AJ19" i="13"/>
  <c r="AK19" i="13"/>
  <c r="AL19" i="13"/>
  <c r="AM19" i="13"/>
  <c r="AN19" i="13"/>
  <c r="AO19" i="13"/>
  <c r="AP19" i="13"/>
  <c r="G20" i="13"/>
  <c r="AQ20" i="13"/>
  <c r="I21" i="2"/>
  <c r="C43" i="19" s="1"/>
  <c r="F21" i="13"/>
  <c r="H21" i="13"/>
  <c r="I21" i="13"/>
  <c r="J21" i="13"/>
  <c r="K21" i="13"/>
  <c r="L21" i="13"/>
  <c r="O21" i="13"/>
  <c r="R21" i="13"/>
  <c r="S21" i="13"/>
  <c r="T21" i="13"/>
  <c r="U21" i="13"/>
  <c r="V21" i="13"/>
  <c r="W21" i="13"/>
  <c r="X21" i="13"/>
  <c r="Z21" i="13"/>
  <c r="AA21" i="13"/>
  <c r="AB21" i="13"/>
  <c r="AC21" i="13"/>
  <c r="AD21" i="13"/>
  <c r="AE21" i="13"/>
  <c r="AF21" i="13"/>
  <c r="AG21" i="13"/>
  <c r="AH21" i="13"/>
  <c r="AI21" i="13"/>
  <c r="AJ21" i="13"/>
  <c r="AK21" i="13"/>
  <c r="AL21" i="13"/>
  <c r="AM21" i="13"/>
  <c r="AN21" i="13"/>
  <c r="AO21" i="13"/>
  <c r="AP21" i="13"/>
  <c r="I22" i="2"/>
  <c r="F22" i="13"/>
  <c r="H22" i="13"/>
  <c r="I22" i="13"/>
  <c r="J22" i="13"/>
  <c r="L22" i="13"/>
  <c r="M22" i="13"/>
  <c r="N22" i="13"/>
  <c r="Q22" i="13"/>
  <c r="S22" i="13"/>
  <c r="T22" i="13"/>
  <c r="U22" i="13"/>
  <c r="V22" i="13"/>
  <c r="W22" i="13"/>
  <c r="X22" i="13"/>
  <c r="Z22" i="13"/>
  <c r="AA22" i="13"/>
  <c r="AB22" i="13"/>
  <c r="AC22" i="13"/>
  <c r="AD22" i="13"/>
  <c r="AE22" i="13"/>
  <c r="AF22" i="13"/>
  <c r="AG22" i="13"/>
  <c r="AH22" i="13"/>
  <c r="AI22" i="13"/>
  <c r="AJ22" i="13"/>
  <c r="AK22" i="13"/>
  <c r="AL22" i="13"/>
  <c r="AM22" i="13"/>
  <c r="AN22" i="13"/>
  <c r="AO22" i="13"/>
  <c r="AP22" i="13"/>
  <c r="I23" i="2"/>
  <c r="G23" i="2" s="1"/>
  <c r="F23" i="13"/>
  <c r="H23" i="13"/>
  <c r="I23" i="13"/>
  <c r="J23" i="13"/>
  <c r="K23" i="13"/>
  <c r="L23" i="13"/>
  <c r="M23" i="13"/>
  <c r="N23" i="13"/>
  <c r="O23" i="13"/>
  <c r="Q23" i="13"/>
  <c r="R23" i="13"/>
  <c r="T23" i="13"/>
  <c r="U23" i="13"/>
  <c r="V23" i="13"/>
  <c r="W23" i="13"/>
  <c r="X23" i="13"/>
  <c r="Z23" i="13"/>
  <c r="AA23" i="13"/>
  <c r="AB23" i="13"/>
  <c r="AC23" i="13"/>
  <c r="AD23" i="13"/>
  <c r="AE23" i="13"/>
  <c r="AF23" i="13"/>
  <c r="AG23" i="13"/>
  <c r="AH23" i="13"/>
  <c r="AI23" i="13"/>
  <c r="AJ23" i="13"/>
  <c r="AK23" i="13"/>
  <c r="AL23" i="13"/>
  <c r="AM23" i="13"/>
  <c r="AN23" i="13"/>
  <c r="AO23" i="13"/>
  <c r="AP23" i="13"/>
  <c r="F24" i="13"/>
  <c r="H24" i="13"/>
  <c r="I24" i="13"/>
  <c r="J24" i="13"/>
  <c r="K24" i="13"/>
  <c r="L24" i="13"/>
  <c r="M24" i="13"/>
  <c r="N24" i="13"/>
  <c r="O24" i="13"/>
  <c r="Q24" i="13"/>
  <c r="R24" i="13"/>
  <c r="S24" i="13"/>
  <c r="U24" i="13"/>
  <c r="V24" i="13"/>
  <c r="W24" i="13"/>
  <c r="X24" i="13"/>
  <c r="Z24" i="13"/>
  <c r="AA24" i="13"/>
  <c r="AB24" i="13"/>
  <c r="AC24" i="13"/>
  <c r="AD24" i="13"/>
  <c r="AE24" i="13"/>
  <c r="AF24" i="13"/>
  <c r="AG24" i="13"/>
  <c r="AH24" i="13"/>
  <c r="AI24" i="13"/>
  <c r="AJ24" i="13"/>
  <c r="AK24" i="13"/>
  <c r="AL24" i="13"/>
  <c r="AM24" i="13"/>
  <c r="AN24" i="13"/>
  <c r="AO24" i="13"/>
  <c r="AP24" i="13"/>
  <c r="I24" i="2"/>
  <c r="F25" i="13"/>
  <c r="H25" i="13"/>
  <c r="I25" i="13"/>
  <c r="J25" i="13"/>
  <c r="K25" i="13"/>
  <c r="L25" i="13"/>
  <c r="M25" i="13"/>
  <c r="N25" i="13"/>
  <c r="O25" i="13"/>
  <c r="Q25" i="13"/>
  <c r="R25" i="13"/>
  <c r="S25" i="13"/>
  <c r="T25" i="13"/>
  <c r="V25" i="13"/>
  <c r="W25" i="13"/>
  <c r="X25" i="13"/>
  <c r="Z25" i="13"/>
  <c r="AA25" i="13"/>
  <c r="AB25" i="13"/>
  <c r="AC25" i="13"/>
  <c r="AD25" i="13"/>
  <c r="AE25" i="13"/>
  <c r="AF25" i="13"/>
  <c r="AG25" i="13"/>
  <c r="AH25" i="13"/>
  <c r="AI25" i="13"/>
  <c r="AJ25" i="13"/>
  <c r="AK25" i="13"/>
  <c r="AL25" i="13"/>
  <c r="AM25" i="13"/>
  <c r="AN25" i="13"/>
  <c r="AO25" i="13"/>
  <c r="AP25" i="13"/>
  <c r="I25" i="2"/>
  <c r="I43" i="19" s="1"/>
  <c r="F26" i="13"/>
  <c r="H26" i="13"/>
  <c r="I26" i="13"/>
  <c r="J26" i="13"/>
  <c r="K26" i="13"/>
  <c r="L26" i="13"/>
  <c r="M26" i="13"/>
  <c r="N26" i="13"/>
  <c r="O26" i="13"/>
  <c r="Q26" i="13"/>
  <c r="R26" i="13"/>
  <c r="S26" i="13"/>
  <c r="T26" i="13"/>
  <c r="U26" i="13"/>
  <c r="W26" i="13"/>
  <c r="X26" i="13"/>
  <c r="Z26" i="13"/>
  <c r="AA26" i="13"/>
  <c r="AB26" i="13"/>
  <c r="AC26" i="13"/>
  <c r="AD26" i="13"/>
  <c r="AE26" i="13"/>
  <c r="AF26" i="13"/>
  <c r="AG26" i="13"/>
  <c r="AH26" i="13"/>
  <c r="AI26" i="13"/>
  <c r="AJ26" i="13"/>
  <c r="AK26" i="13"/>
  <c r="AL26" i="13"/>
  <c r="AM26" i="13"/>
  <c r="AN26" i="13"/>
  <c r="AO26" i="13"/>
  <c r="AP26" i="13"/>
  <c r="I26" i="2"/>
  <c r="L43" i="19" s="1"/>
  <c r="F27" i="13"/>
  <c r="H27" i="13"/>
  <c r="I27" i="13"/>
  <c r="J27" i="13"/>
  <c r="K27" i="13"/>
  <c r="L27" i="13"/>
  <c r="M27" i="13"/>
  <c r="N27" i="13"/>
  <c r="O27" i="13"/>
  <c r="Q27" i="13"/>
  <c r="R27" i="13"/>
  <c r="S27" i="13"/>
  <c r="T27" i="13"/>
  <c r="U27" i="13"/>
  <c r="V27" i="13"/>
  <c r="X27" i="13"/>
  <c r="Z27" i="13"/>
  <c r="AA27" i="13"/>
  <c r="AB27" i="13"/>
  <c r="AC27" i="13"/>
  <c r="AD27" i="13"/>
  <c r="AE27" i="13"/>
  <c r="AF27" i="13"/>
  <c r="AG27" i="13"/>
  <c r="AH27" i="13"/>
  <c r="AI27" i="13"/>
  <c r="AJ27" i="13"/>
  <c r="AK27" i="13"/>
  <c r="AL27" i="13"/>
  <c r="AM27" i="13"/>
  <c r="AN27" i="13"/>
  <c r="AO27" i="13"/>
  <c r="AP27" i="13"/>
  <c r="I27" i="2"/>
  <c r="F28" i="13"/>
  <c r="E28" i="13" s="1"/>
  <c r="H28" i="13"/>
  <c r="I28" i="13"/>
  <c r="J28" i="13"/>
  <c r="K28" i="13"/>
  <c r="L28" i="13"/>
  <c r="M28" i="13"/>
  <c r="N28" i="13"/>
  <c r="O28" i="13"/>
  <c r="Q28" i="13"/>
  <c r="R28" i="13"/>
  <c r="S28" i="13"/>
  <c r="T28" i="13"/>
  <c r="U28" i="13"/>
  <c r="V28" i="13"/>
  <c r="W28" i="13"/>
  <c r="Z28" i="13"/>
  <c r="AA28" i="13"/>
  <c r="AB28" i="13"/>
  <c r="AD28" i="13"/>
  <c r="AE28" i="13"/>
  <c r="AF28" i="13"/>
  <c r="AG28" i="13"/>
  <c r="AH28" i="13"/>
  <c r="AI28" i="13"/>
  <c r="AJ28" i="13"/>
  <c r="AK28" i="13"/>
  <c r="AL28" i="13"/>
  <c r="AM28" i="13"/>
  <c r="AN28" i="13"/>
  <c r="AO28" i="13"/>
  <c r="AP28" i="13"/>
  <c r="F29" i="13"/>
  <c r="H29" i="13"/>
  <c r="I29" i="13"/>
  <c r="J29" i="13"/>
  <c r="K29" i="13"/>
  <c r="M29" i="13"/>
  <c r="N29" i="13"/>
  <c r="Q29" i="13"/>
  <c r="S29" i="13"/>
  <c r="T29" i="13"/>
  <c r="U29" i="13"/>
  <c r="V29" i="13"/>
  <c r="W29" i="13"/>
  <c r="X29" i="13"/>
  <c r="Z29" i="13"/>
  <c r="AA29" i="13"/>
  <c r="AB29" i="13"/>
  <c r="AD29" i="13"/>
  <c r="AE29" i="13"/>
  <c r="AF29" i="13"/>
  <c r="AG29" i="13"/>
  <c r="AH29" i="13"/>
  <c r="AJ29" i="13"/>
  <c r="AL29" i="13"/>
  <c r="AM29" i="13"/>
  <c r="AN29" i="13"/>
  <c r="AO29" i="13"/>
  <c r="AP29" i="13"/>
  <c r="I40" i="2"/>
  <c r="F30" i="13"/>
  <c r="H30" i="13"/>
  <c r="I30" i="13"/>
  <c r="J30" i="13"/>
  <c r="K30" i="13"/>
  <c r="L30" i="13"/>
  <c r="M30" i="13"/>
  <c r="N30" i="13"/>
  <c r="Q30" i="13"/>
  <c r="R30" i="13"/>
  <c r="S30" i="13"/>
  <c r="T30" i="13"/>
  <c r="U30" i="13"/>
  <c r="V30" i="13"/>
  <c r="W30" i="13"/>
  <c r="X30" i="13"/>
  <c r="AA30" i="13"/>
  <c r="AB30" i="13"/>
  <c r="AC30" i="13"/>
  <c r="AD30" i="13"/>
  <c r="AE30" i="13"/>
  <c r="AF30" i="13"/>
  <c r="AG30" i="13"/>
  <c r="AH30" i="13"/>
  <c r="AI30" i="13"/>
  <c r="AJ30" i="13"/>
  <c r="AK30" i="13"/>
  <c r="AL30" i="13"/>
  <c r="AM30" i="13"/>
  <c r="AN30" i="13"/>
  <c r="AO30" i="13"/>
  <c r="AP30" i="13"/>
  <c r="I41" i="2"/>
  <c r="F31" i="13"/>
  <c r="H31" i="13"/>
  <c r="I31" i="13"/>
  <c r="J31" i="13"/>
  <c r="K31" i="13"/>
  <c r="L31" i="13"/>
  <c r="M31" i="13"/>
  <c r="N31" i="13"/>
  <c r="O31" i="13"/>
  <c r="Q31" i="13"/>
  <c r="R31" i="13"/>
  <c r="S31" i="13"/>
  <c r="T31" i="13"/>
  <c r="U31" i="13"/>
  <c r="V31" i="13"/>
  <c r="W31" i="13"/>
  <c r="X31" i="13"/>
  <c r="Z31" i="13"/>
  <c r="AB31" i="13"/>
  <c r="AC31" i="13"/>
  <c r="AD31" i="13"/>
  <c r="AE31" i="13"/>
  <c r="AF31" i="13"/>
  <c r="AG31" i="13"/>
  <c r="AH31" i="13"/>
  <c r="AI31" i="13"/>
  <c r="AJ31" i="13"/>
  <c r="AK31" i="13"/>
  <c r="AL31" i="13"/>
  <c r="AM31" i="13"/>
  <c r="AN31" i="13"/>
  <c r="AO31" i="13"/>
  <c r="AP31" i="13"/>
  <c r="I42" i="2"/>
  <c r="G42" i="2" s="1"/>
  <c r="F32" i="13"/>
  <c r="H32" i="13"/>
  <c r="I32" i="13"/>
  <c r="J32" i="13"/>
  <c r="K32" i="13"/>
  <c r="L32" i="13"/>
  <c r="M32" i="13"/>
  <c r="N32" i="13"/>
  <c r="O32" i="13"/>
  <c r="Q32" i="13"/>
  <c r="R32" i="13"/>
  <c r="S32" i="13"/>
  <c r="T32" i="13"/>
  <c r="U32" i="13"/>
  <c r="V32" i="13"/>
  <c r="W32" i="13"/>
  <c r="X32" i="13"/>
  <c r="Z32" i="13"/>
  <c r="AA32" i="13"/>
  <c r="AC32" i="13"/>
  <c r="AD32" i="13"/>
  <c r="AE32" i="13"/>
  <c r="AF32" i="13"/>
  <c r="AG32" i="13"/>
  <c r="AH32" i="13"/>
  <c r="AI32" i="13"/>
  <c r="AJ32" i="13"/>
  <c r="AK32" i="13"/>
  <c r="AL32" i="13"/>
  <c r="AM32" i="13"/>
  <c r="AN32" i="13"/>
  <c r="AO32" i="13"/>
  <c r="AP32" i="13"/>
  <c r="F33" i="13"/>
  <c r="H33" i="13"/>
  <c r="I33" i="13"/>
  <c r="J33" i="13"/>
  <c r="K33" i="13"/>
  <c r="L33" i="13"/>
  <c r="M33" i="13"/>
  <c r="E33" i="13" s="1"/>
  <c r="N33" i="13"/>
  <c r="O33" i="13"/>
  <c r="Q33" i="13"/>
  <c r="R33" i="13"/>
  <c r="S33" i="13"/>
  <c r="T33" i="13"/>
  <c r="U33" i="13"/>
  <c r="V33" i="13"/>
  <c r="W33" i="13"/>
  <c r="X33" i="13"/>
  <c r="Z33" i="13"/>
  <c r="AA33" i="13"/>
  <c r="AB33" i="13"/>
  <c r="AD33" i="13"/>
  <c r="AE33" i="13"/>
  <c r="AF33" i="13"/>
  <c r="AG33" i="13"/>
  <c r="AH33" i="13"/>
  <c r="AI33" i="13"/>
  <c r="AJ33" i="13"/>
  <c r="AK33" i="13"/>
  <c r="AL33" i="13"/>
  <c r="AM33" i="13"/>
  <c r="AN33" i="13"/>
  <c r="AO33" i="13"/>
  <c r="AP33" i="13"/>
  <c r="I45" i="2"/>
  <c r="G45" i="2"/>
  <c r="D34" i="13" s="1"/>
  <c r="F34" i="13"/>
  <c r="I34" i="13"/>
  <c r="J34" i="13"/>
  <c r="K34" i="13"/>
  <c r="L34" i="13"/>
  <c r="M34" i="13"/>
  <c r="N34" i="13"/>
  <c r="O34" i="13"/>
  <c r="Q34" i="13"/>
  <c r="R34" i="13"/>
  <c r="S34" i="13"/>
  <c r="T34" i="13"/>
  <c r="U34" i="13"/>
  <c r="V34" i="13"/>
  <c r="W34" i="13"/>
  <c r="X34" i="13"/>
  <c r="Z34" i="13"/>
  <c r="AA34" i="13"/>
  <c r="AB34" i="13"/>
  <c r="AC34" i="13"/>
  <c r="AE34" i="13"/>
  <c r="AF34" i="13"/>
  <c r="AG34" i="13"/>
  <c r="AH34" i="13"/>
  <c r="AI34" i="13"/>
  <c r="AJ34" i="13"/>
  <c r="AK34" i="13"/>
  <c r="AL34" i="13"/>
  <c r="AM34" i="13"/>
  <c r="AN34" i="13"/>
  <c r="AO34" i="13"/>
  <c r="AP34" i="13"/>
  <c r="I46" i="2"/>
  <c r="F35" i="13"/>
  <c r="H35" i="13"/>
  <c r="I35" i="13"/>
  <c r="J35" i="13"/>
  <c r="K35" i="13"/>
  <c r="L35" i="13"/>
  <c r="M35" i="13"/>
  <c r="N35" i="13"/>
  <c r="O35" i="13"/>
  <c r="Q35" i="13"/>
  <c r="R35" i="13"/>
  <c r="S35" i="13"/>
  <c r="T35" i="13"/>
  <c r="U35" i="13"/>
  <c r="V35" i="13"/>
  <c r="W35" i="13"/>
  <c r="X35" i="13"/>
  <c r="Z35" i="13"/>
  <c r="AA35" i="13"/>
  <c r="AB35" i="13"/>
  <c r="AD35" i="13"/>
  <c r="AF35" i="13"/>
  <c r="AG35" i="13"/>
  <c r="AH35" i="13"/>
  <c r="AI35" i="13"/>
  <c r="AJ35" i="13"/>
  <c r="AK35" i="13"/>
  <c r="AL35" i="13"/>
  <c r="AM35" i="13"/>
  <c r="AN35" i="13"/>
  <c r="AO35" i="13"/>
  <c r="AP35" i="13"/>
  <c r="F36" i="13"/>
  <c r="H36" i="13"/>
  <c r="I36" i="13"/>
  <c r="J36" i="13"/>
  <c r="K36" i="13"/>
  <c r="L36" i="13"/>
  <c r="M36" i="13"/>
  <c r="N36" i="13"/>
  <c r="Q36" i="13"/>
  <c r="R36" i="13"/>
  <c r="S36" i="13"/>
  <c r="T36" i="13"/>
  <c r="U36" i="13"/>
  <c r="V36" i="13"/>
  <c r="W36" i="13"/>
  <c r="X36" i="13"/>
  <c r="Z36" i="13"/>
  <c r="AA36" i="13"/>
  <c r="AB36" i="13"/>
  <c r="AC36" i="13"/>
  <c r="AD36" i="13"/>
  <c r="AE36" i="13"/>
  <c r="AG36" i="13"/>
  <c r="AH36" i="13"/>
  <c r="AI36" i="13"/>
  <c r="AJ36" i="13"/>
  <c r="AK36" i="13"/>
  <c r="AL36" i="13"/>
  <c r="AM36" i="13"/>
  <c r="AN36" i="13"/>
  <c r="AO36" i="13"/>
  <c r="AP36" i="13"/>
  <c r="I48" i="2"/>
  <c r="F37" i="13"/>
  <c r="H37" i="13"/>
  <c r="I37" i="13"/>
  <c r="J37" i="13"/>
  <c r="K37" i="13"/>
  <c r="L37" i="13"/>
  <c r="M37" i="13"/>
  <c r="N37" i="13"/>
  <c r="O37" i="13"/>
  <c r="Q37" i="13"/>
  <c r="R37" i="13"/>
  <c r="S37" i="13"/>
  <c r="T37" i="13"/>
  <c r="U37" i="13"/>
  <c r="V37" i="13"/>
  <c r="W37" i="13"/>
  <c r="X37" i="13"/>
  <c r="Z37" i="13"/>
  <c r="AA37" i="13"/>
  <c r="AB37" i="13"/>
  <c r="AC37" i="13"/>
  <c r="AD37" i="13"/>
  <c r="AE37" i="13"/>
  <c r="AF37" i="13"/>
  <c r="AH37" i="13"/>
  <c r="AI37" i="13"/>
  <c r="AJ37" i="13"/>
  <c r="AK37" i="13"/>
  <c r="AL37" i="13"/>
  <c r="AM37" i="13"/>
  <c r="AN37" i="13"/>
  <c r="AO37" i="13"/>
  <c r="AP37" i="13"/>
  <c r="I49" i="2"/>
  <c r="G49" i="2" s="1"/>
  <c r="F38" i="13"/>
  <c r="H38" i="13"/>
  <c r="I38" i="13"/>
  <c r="J38" i="13"/>
  <c r="K38" i="13"/>
  <c r="L38" i="13"/>
  <c r="M38" i="13"/>
  <c r="N38" i="13"/>
  <c r="Q38" i="13"/>
  <c r="R38" i="13"/>
  <c r="S38" i="13"/>
  <c r="T38" i="13"/>
  <c r="U38" i="13"/>
  <c r="V38" i="13"/>
  <c r="W38" i="13"/>
  <c r="X38" i="13"/>
  <c r="Z38" i="13"/>
  <c r="AA38" i="13"/>
  <c r="AB38" i="13"/>
  <c r="AC38" i="13"/>
  <c r="AD38" i="13"/>
  <c r="AE38" i="13"/>
  <c r="AF38" i="13"/>
  <c r="AG38" i="13"/>
  <c r="AI38" i="13"/>
  <c r="AJ38" i="13"/>
  <c r="AK38" i="13"/>
  <c r="AL38" i="13"/>
  <c r="AM38" i="13"/>
  <c r="AN38" i="13"/>
  <c r="AO38" i="13"/>
  <c r="AP38" i="13"/>
  <c r="I50" i="2"/>
  <c r="F39" i="13"/>
  <c r="H39" i="13"/>
  <c r="I39" i="13"/>
  <c r="J39" i="13"/>
  <c r="K39" i="13"/>
  <c r="M39" i="13"/>
  <c r="N39" i="13"/>
  <c r="O39" i="13"/>
  <c r="Q39" i="13"/>
  <c r="R39" i="13"/>
  <c r="S39" i="13"/>
  <c r="T39" i="13"/>
  <c r="U39" i="13"/>
  <c r="V39" i="13"/>
  <c r="W39" i="13"/>
  <c r="X39" i="13"/>
  <c r="Z39" i="13"/>
  <c r="AA39" i="13"/>
  <c r="AB39" i="13"/>
  <c r="AC39" i="13"/>
  <c r="AD39" i="13"/>
  <c r="AE39" i="13"/>
  <c r="AF39" i="13"/>
  <c r="AG39" i="13"/>
  <c r="AH39" i="13"/>
  <c r="AJ39" i="13"/>
  <c r="AK39" i="13"/>
  <c r="AL39" i="13"/>
  <c r="AM39" i="13"/>
  <c r="AN39" i="13"/>
  <c r="AO39" i="13"/>
  <c r="AP39" i="13"/>
  <c r="F40" i="13"/>
  <c r="I40" i="13"/>
  <c r="J40" i="13"/>
  <c r="K40" i="13"/>
  <c r="L40" i="13"/>
  <c r="M40" i="13"/>
  <c r="N40" i="13"/>
  <c r="O40" i="13"/>
  <c r="Q40" i="13"/>
  <c r="R40" i="13"/>
  <c r="S40" i="13"/>
  <c r="T40" i="13"/>
  <c r="U40" i="13"/>
  <c r="V40" i="13"/>
  <c r="W40" i="13"/>
  <c r="X40" i="13"/>
  <c r="Z40" i="13"/>
  <c r="AA40" i="13"/>
  <c r="AB40" i="13"/>
  <c r="AC40" i="13"/>
  <c r="AD40" i="13"/>
  <c r="AE40" i="13"/>
  <c r="AF40" i="13"/>
  <c r="AG40" i="13"/>
  <c r="AH40" i="13"/>
  <c r="AI40" i="13"/>
  <c r="AK40" i="13"/>
  <c r="AL40" i="13"/>
  <c r="AM40" i="13"/>
  <c r="AN40" i="13"/>
  <c r="AO40" i="13"/>
  <c r="AP40" i="13"/>
  <c r="I52" i="2"/>
  <c r="F41" i="13"/>
  <c r="H41" i="13"/>
  <c r="I41" i="13"/>
  <c r="J41" i="13"/>
  <c r="K41" i="13"/>
  <c r="M41" i="13"/>
  <c r="N41" i="13"/>
  <c r="O41" i="13"/>
  <c r="Q41" i="13"/>
  <c r="R41" i="13"/>
  <c r="S41" i="13"/>
  <c r="T41" i="13"/>
  <c r="U41" i="13"/>
  <c r="V41" i="13"/>
  <c r="W41" i="13"/>
  <c r="X41" i="13"/>
  <c r="Z41" i="13"/>
  <c r="AA41" i="13"/>
  <c r="AB41" i="13"/>
  <c r="AC41" i="13"/>
  <c r="AD41" i="13"/>
  <c r="AE41" i="13"/>
  <c r="AF41" i="13"/>
  <c r="AG41" i="13"/>
  <c r="AH41" i="13"/>
  <c r="AI41" i="13"/>
  <c r="AJ41" i="13"/>
  <c r="AL41" i="13"/>
  <c r="AM41" i="13"/>
  <c r="AN41" i="13"/>
  <c r="AO41" i="13"/>
  <c r="AP41" i="13"/>
  <c r="I53" i="2"/>
  <c r="F42" i="13"/>
  <c r="H42" i="13"/>
  <c r="I42" i="13"/>
  <c r="J42" i="13"/>
  <c r="K42" i="13"/>
  <c r="L42" i="13"/>
  <c r="M42" i="13"/>
  <c r="N42" i="13"/>
  <c r="O42" i="13"/>
  <c r="Q42" i="13"/>
  <c r="R42" i="13"/>
  <c r="S42" i="13"/>
  <c r="T42" i="13"/>
  <c r="U42" i="13"/>
  <c r="V42" i="13"/>
  <c r="W42" i="13"/>
  <c r="X42" i="13"/>
  <c r="Z42" i="13"/>
  <c r="AA42" i="13"/>
  <c r="AB42" i="13"/>
  <c r="AC42" i="13"/>
  <c r="AD42" i="13"/>
  <c r="AE42" i="13"/>
  <c r="AF42" i="13"/>
  <c r="AG42" i="13"/>
  <c r="AH42" i="13"/>
  <c r="AI42" i="13"/>
  <c r="AJ42" i="13"/>
  <c r="AK42" i="13"/>
  <c r="AM42" i="13"/>
  <c r="AN42" i="13"/>
  <c r="AO42" i="13"/>
  <c r="AP42" i="13"/>
  <c r="I54" i="2"/>
  <c r="G54" i="2" s="1"/>
  <c r="F43" i="13"/>
  <c r="H43" i="13"/>
  <c r="I43" i="13"/>
  <c r="J43" i="13"/>
  <c r="K43" i="13"/>
  <c r="L43" i="13"/>
  <c r="M43" i="13"/>
  <c r="N43" i="13"/>
  <c r="Q43" i="13"/>
  <c r="R43" i="13"/>
  <c r="S43" i="13"/>
  <c r="T43" i="13"/>
  <c r="U43" i="13"/>
  <c r="V43" i="13"/>
  <c r="W43" i="13"/>
  <c r="X43" i="13"/>
  <c r="Z43" i="13"/>
  <c r="AA43" i="13"/>
  <c r="AB43" i="13"/>
  <c r="AD43" i="13"/>
  <c r="AE43" i="13"/>
  <c r="AF43" i="13"/>
  <c r="AG43" i="13"/>
  <c r="AH43" i="13"/>
  <c r="AI43" i="13"/>
  <c r="AJ43" i="13"/>
  <c r="AK43" i="13"/>
  <c r="AL43" i="13"/>
  <c r="AN43" i="13"/>
  <c r="AO43" i="13"/>
  <c r="AP43" i="13"/>
  <c r="F44" i="13"/>
  <c r="H44" i="13"/>
  <c r="I44" i="13"/>
  <c r="J44" i="13"/>
  <c r="K44" i="13"/>
  <c r="L44" i="13"/>
  <c r="M44" i="13"/>
  <c r="N44" i="13"/>
  <c r="O44" i="13"/>
  <c r="Q44" i="13"/>
  <c r="R44" i="13"/>
  <c r="S44" i="13"/>
  <c r="T44" i="13"/>
  <c r="U44" i="13"/>
  <c r="V44" i="13"/>
  <c r="W44" i="13"/>
  <c r="X44" i="13"/>
  <c r="Z44" i="13"/>
  <c r="AA44" i="13"/>
  <c r="AB44" i="13"/>
  <c r="AC44" i="13"/>
  <c r="AD44" i="13"/>
  <c r="AE44" i="13"/>
  <c r="AF44" i="13"/>
  <c r="AG44" i="13"/>
  <c r="AH44" i="13"/>
  <c r="AI44" i="13"/>
  <c r="AJ44" i="13"/>
  <c r="AK44" i="13"/>
  <c r="AL44" i="13"/>
  <c r="AM44" i="13"/>
  <c r="AO44" i="13"/>
  <c r="AP44" i="13"/>
  <c r="I56" i="2"/>
  <c r="I62" i="19" s="1"/>
  <c r="F45" i="13"/>
  <c r="H45" i="13"/>
  <c r="I45" i="13"/>
  <c r="J45" i="13"/>
  <c r="K45" i="13"/>
  <c r="M45" i="13"/>
  <c r="N45" i="13"/>
  <c r="O45" i="13"/>
  <c r="Q45" i="13"/>
  <c r="R45" i="13"/>
  <c r="S45" i="13"/>
  <c r="T45" i="13"/>
  <c r="U45" i="13"/>
  <c r="V45" i="13"/>
  <c r="W45" i="13"/>
  <c r="X45" i="13"/>
  <c r="Z45" i="13"/>
  <c r="AA45" i="13"/>
  <c r="AB45" i="13"/>
  <c r="AC45" i="13"/>
  <c r="AD45" i="13"/>
  <c r="AE45" i="13"/>
  <c r="AF45" i="13"/>
  <c r="AG45" i="13"/>
  <c r="AH45" i="13"/>
  <c r="AI45" i="13"/>
  <c r="AJ45" i="13"/>
  <c r="AK45" i="13"/>
  <c r="AL45" i="13"/>
  <c r="AM45" i="13"/>
  <c r="AN45" i="13"/>
  <c r="AP45" i="13"/>
  <c r="I57" i="2"/>
  <c r="F46" i="13"/>
  <c r="H46" i="13"/>
  <c r="I46" i="13"/>
  <c r="J46" i="13"/>
  <c r="K46" i="13"/>
  <c r="L46" i="13"/>
  <c r="M46" i="13"/>
  <c r="N46" i="13"/>
  <c r="O46" i="13"/>
  <c r="Q46" i="13"/>
  <c r="R46" i="13"/>
  <c r="S46" i="13"/>
  <c r="T46" i="13"/>
  <c r="U46" i="13"/>
  <c r="V46" i="13"/>
  <c r="W46" i="13"/>
  <c r="X46" i="13"/>
  <c r="Z46" i="13"/>
  <c r="AA46" i="13"/>
  <c r="AB46" i="13"/>
  <c r="AC46" i="13"/>
  <c r="AD46" i="13"/>
  <c r="AE46" i="13"/>
  <c r="AF46" i="13"/>
  <c r="AG46" i="13"/>
  <c r="AH46" i="13"/>
  <c r="AI46" i="13"/>
  <c r="AJ46" i="13"/>
  <c r="AK46" i="13"/>
  <c r="AL46" i="13"/>
  <c r="AM46" i="13"/>
  <c r="AN46" i="13"/>
  <c r="AO46" i="13"/>
  <c r="I58" i="2"/>
  <c r="E33" i="6"/>
  <c r="E34" i="6"/>
  <c r="D34" i="6" s="1"/>
  <c r="M16" i="2"/>
  <c r="P29" i="6"/>
  <c r="L18" i="5"/>
  <c r="D18" i="5" s="1"/>
  <c r="H86" i="19"/>
  <c r="W74" i="19"/>
  <c r="G8" i="10"/>
  <c r="P18" i="7"/>
  <c r="AN44" i="14"/>
  <c r="T27" i="7"/>
  <c r="S46" i="7"/>
  <c r="U31" i="7"/>
  <c r="P16" i="14"/>
  <c r="S37" i="7"/>
  <c r="E10" i="14"/>
  <c r="R15" i="7"/>
  <c r="P45" i="7"/>
  <c r="Q18" i="7"/>
  <c r="O16" i="7"/>
  <c r="V20" i="14"/>
  <c r="V48" i="14" s="1"/>
  <c r="V49" i="14" s="1"/>
  <c r="V26" i="14"/>
  <c r="Q11" i="7"/>
  <c r="R24" i="7"/>
  <c r="R21" i="7" s="1"/>
  <c r="J9" i="20" s="1"/>
  <c r="T32" i="7"/>
  <c r="Q28" i="7"/>
  <c r="P27" i="7"/>
  <c r="U46" i="7"/>
  <c r="N18" i="14"/>
  <c r="Q43" i="7"/>
  <c r="P11" i="7"/>
  <c r="Z30" i="14"/>
  <c r="AD34" i="14"/>
  <c r="P34" i="14" s="1"/>
  <c r="M27" i="7"/>
  <c r="N43" i="7"/>
  <c r="AQ47" i="14"/>
  <c r="E47" i="14"/>
  <c r="P41" i="7"/>
  <c r="Q26" i="7"/>
  <c r="U29" i="7"/>
  <c r="R25" i="7"/>
  <c r="Q35" i="7"/>
  <c r="Q39" i="7"/>
  <c r="J14" i="14"/>
  <c r="U23" i="7"/>
  <c r="AK41" i="14"/>
  <c r="Q32" i="7"/>
  <c r="R45" i="7"/>
  <c r="U27" i="7"/>
  <c r="T30" i="7"/>
  <c r="R32" i="7"/>
  <c r="T17" i="7"/>
  <c r="Q33" i="7"/>
  <c r="O47" i="7"/>
  <c r="T44" i="7"/>
  <c r="M18" i="20"/>
  <c r="N18" i="20" s="1"/>
  <c r="T48" i="7"/>
  <c r="M11" i="20" s="1"/>
  <c r="S38" i="7"/>
  <c r="R43" i="7"/>
  <c r="R41" i="7"/>
  <c r="T29" i="7"/>
  <c r="G14" i="20"/>
  <c r="Q31" i="7"/>
  <c r="O33" i="7"/>
  <c r="O17" i="7"/>
  <c r="T19" i="7"/>
  <c r="U14" i="7"/>
  <c r="O45" i="7"/>
  <c r="U26" i="7"/>
  <c r="U19" i="7"/>
  <c r="R19" i="7"/>
  <c r="G21" i="4"/>
  <c r="K23" i="19"/>
  <c r="N23" i="19" s="1"/>
  <c r="Q23" i="19" s="1"/>
  <c r="T23" i="19" s="1"/>
  <c r="W23" i="19" s="1"/>
  <c r="G7" i="6"/>
  <c r="Z6" i="4"/>
  <c r="B91" i="4" s="1"/>
  <c r="O6" i="4"/>
  <c r="O45" i="19"/>
  <c r="I7" i="5"/>
  <c r="R7" i="5"/>
  <c r="B18" i="19"/>
  <c r="L7" i="20"/>
  <c r="M23" i="19"/>
  <c r="P23" i="19" s="1"/>
  <c r="S23" i="19" s="1"/>
  <c r="K7" i="6"/>
  <c r="L5" i="20"/>
  <c r="N7" i="5"/>
  <c r="N81" i="19"/>
  <c r="S6" i="4"/>
  <c r="B84" i="4" s="1"/>
  <c r="E42" i="19"/>
  <c r="H42" i="19" s="1"/>
  <c r="K7" i="5"/>
  <c r="C96" i="19"/>
  <c r="B6" i="19"/>
  <c r="G7" i="5"/>
  <c r="K89" i="19"/>
  <c r="W71" i="19"/>
  <c r="P45" i="19"/>
  <c r="G24" i="4"/>
  <c r="G58" i="4"/>
  <c r="G22" i="4"/>
  <c r="G56" i="4"/>
  <c r="G20" i="4"/>
  <c r="K49" i="19"/>
  <c r="G19" i="4"/>
  <c r="G28" i="4"/>
  <c r="G18" i="4"/>
  <c r="G27" i="4"/>
  <c r="G15" i="4"/>
  <c r="G51" i="4"/>
  <c r="G49" i="4"/>
  <c r="G47" i="4"/>
  <c r="G45" i="4"/>
  <c r="G42" i="4"/>
  <c r="F88" i="4"/>
  <c r="H88" i="4" s="1"/>
  <c r="L10" i="20"/>
  <c r="L11" i="20"/>
  <c r="M42" i="19"/>
  <c r="P42" i="19" s="1"/>
  <c r="S42" i="19" s="1"/>
  <c r="S7" i="6"/>
  <c r="H107" i="4"/>
  <c r="F104" i="4"/>
  <c r="H104" i="4" s="1"/>
  <c r="F103" i="4"/>
  <c r="H103" i="4" s="1"/>
  <c r="F91" i="4"/>
  <c r="I74" i="4"/>
  <c r="L74" i="4" s="1"/>
  <c r="Q6" i="4"/>
  <c r="B102" i="4" s="1"/>
  <c r="W6" i="4"/>
  <c r="M7" i="6"/>
  <c r="F105" i="4"/>
  <c r="H105" i="4" s="1"/>
  <c r="O7" i="5"/>
  <c r="Q88" i="19"/>
  <c r="D16" i="20"/>
  <c r="F16" i="20"/>
  <c r="I7" i="6"/>
  <c r="J7" i="6"/>
  <c r="AA6" i="4"/>
  <c r="C42" i="19"/>
  <c r="U6" i="4"/>
  <c r="B16" i="19"/>
  <c r="M6" i="4"/>
  <c r="S7" i="5"/>
  <c r="X6" i="4"/>
  <c r="O47" i="19"/>
  <c r="Q47" i="19" s="1"/>
  <c r="O7" i="6"/>
  <c r="L6" i="20"/>
  <c r="E84" i="19"/>
  <c r="P7" i="6"/>
  <c r="F106" i="4"/>
  <c r="H106" i="4" s="1"/>
  <c r="R6" i="4"/>
  <c r="B103" i="4" s="1"/>
  <c r="N87" i="19"/>
  <c r="E87" i="19"/>
  <c r="L8" i="20"/>
  <c r="J7" i="5"/>
  <c r="E7" i="6"/>
  <c r="E7" i="5"/>
  <c r="E88" i="19"/>
  <c r="Q62" i="19"/>
  <c r="E81" i="19"/>
  <c r="Q81" i="19"/>
  <c r="Q82" i="19"/>
  <c r="Q84" i="19"/>
  <c r="Q87" i="19"/>
  <c r="O96" i="19"/>
  <c r="Q85" i="19"/>
  <c r="E30" i="19"/>
  <c r="W66" i="19"/>
  <c r="W76" i="19"/>
  <c r="H109" i="4"/>
  <c r="P96" i="19"/>
  <c r="T66" i="19"/>
  <c r="G52" i="4"/>
  <c r="G50" i="4"/>
  <c r="G48" i="4"/>
  <c r="G46" i="4"/>
  <c r="G43" i="4"/>
  <c r="P51" i="19"/>
  <c r="K82" i="19"/>
  <c r="K85" i="19"/>
  <c r="Q76" i="4"/>
  <c r="G59" i="4"/>
  <c r="G57" i="4"/>
  <c r="G23" i="4"/>
  <c r="T70" i="19"/>
  <c r="W72" i="19"/>
  <c r="T47" i="19"/>
  <c r="Q86" i="19"/>
  <c r="Q89" i="19"/>
  <c r="H112" i="4"/>
  <c r="G14" i="4"/>
  <c r="I96" i="19"/>
  <c r="K83" i="19"/>
  <c r="R77" i="19"/>
  <c r="J96" i="19"/>
  <c r="K86" i="19"/>
  <c r="E26" i="19"/>
  <c r="O77" i="19"/>
  <c r="L62" i="4"/>
  <c r="K87" i="19"/>
  <c r="K88" i="19"/>
  <c r="P46" i="19"/>
  <c r="W69" i="19"/>
  <c r="Q83" i="19"/>
  <c r="E83" i="19"/>
  <c r="D96" i="19"/>
  <c r="D66" i="16"/>
  <c r="H111" i="4"/>
  <c r="D29" i="19"/>
  <c r="L96" i="19"/>
  <c r="G16" i="4"/>
  <c r="G11" i="4"/>
  <c r="G55" i="4"/>
  <c r="M15" i="17"/>
  <c r="G13" i="4"/>
  <c r="G26" i="4"/>
  <c r="G54" i="4"/>
  <c r="G12" i="4"/>
  <c r="E32" i="19"/>
  <c r="D27" i="19"/>
  <c r="G96" i="19"/>
  <c r="G53" i="4"/>
  <c r="G25" i="4"/>
  <c r="Q63" i="19"/>
  <c r="H108" i="4"/>
  <c r="W70" i="19"/>
  <c r="W65" i="19"/>
  <c r="U11" i="13"/>
  <c r="K47" i="13"/>
  <c r="E15" i="6"/>
  <c r="AH47" i="13"/>
  <c r="E38" i="6"/>
  <c r="D38" i="6"/>
  <c r="Q47" i="13"/>
  <c r="E21" i="6"/>
  <c r="D21" i="6"/>
  <c r="H47" i="13"/>
  <c r="E47" i="13" s="1"/>
  <c r="E12" i="6"/>
  <c r="D12" i="6"/>
  <c r="AG47" i="13"/>
  <c r="E37" i="6"/>
  <c r="O38" i="13"/>
  <c r="F20" i="13"/>
  <c r="E33" i="5"/>
  <c r="H13" i="13"/>
  <c r="AP9" i="13"/>
  <c r="AP10" i="13"/>
  <c r="C24" i="19"/>
  <c r="AN47" i="13"/>
  <c r="E44" i="6"/>
  <c r="E36" i="6"/>
  <c r="AF47" i="13"/>
  <c r="E27" i="6"/>
  <c r="W47" i="13"/>
  <c r="E18" i="6"/>
  <c r="N47" i="13"/>
  <c r="E32" i="5"/>
  <c r="F13" i="13"/>
  <c r="J12" i="13"/>
  <c r="E29" i="5"/>
  <c r="AO10" i="13"/>
  <c r="AO9" i="13"/>
  <c r="S9" i="13"/>
  <c r="E43" i="6"/>
  <c r="D43" i="6"/>
  <c r="AM47" i="13"/>
  <c r="E35" i="6"/>
  <c r="D35" i="6"/>
  <c r="AE47" i="13"/>
  <c r="E26" i="6"/>
  <c r="D26" i="6" s="1"/>
  <c r="V47" i="13"/>
  <c r="E17" i="6"/>
  <c r="D17" i="6" s="1"/>
  <c r="M47" i="13"/>
  <c r="N21" i="13"/>
  <c r="N20" i="13"/>
  <c r="AM9" i="13"/>
  <c r="Q9" i="13"/>
  <c r="E41" i="6"/>
  <c r="D41" i="6"/>
  <c r="AK47" i="13"/>
  <c r="E24" i="6"/>
  <c r="D24" i="6"/>
  <c r="T47" i="13"/>
  <c r="T48" i="13" s="1"/>
  <c r="T49" i="13" s="1"/>
  <c r="H40" i="13"/>
  <c r="E46" i="6"/>
  <c r="D46" i="6"/>
  <c r="AP47" i="13"/>
  <c r="E30" i="6"/>
  <c r="Z47" i="13"/>
  <c r="E45" i="6"/>
  <c r="D45" i="6" s="1"/>
  <c r="AO47" i="13"/>
  <c r="E28" i="6"/>
  <c r="D28" i="6"/>
  <c r="X47" i="13"/>
  <c r="O47" i="13"/>
  <c r="E19" i="6"/>
  <c r="D19" i="6"/>
  <c r="E10" i="6"/>
  <c r="F47" i="13"/>
  <c r="X10" i="13"/>
  <c r="X9" i="13"/>
  <c r="E26" i="5"/>
  <c r="O10" i="13"/>
  <c r="L39" i="13"/>
  <c r="F15" i="13"/>
  <c r="AL47" i="13"/>
  <c r="E42" i="6"/>
  <c r="D42" i="6"/>
  <c r="E25" i="6"/>
  <c r="U47" i="13"/>
  <c r="E16" i="6"/>
  <c r="D16" i="6"/>
  <c r="L47" i="13"/>
  <c r="K22" i="13"/>
  <c r="K20" i="13"/>
  <c r="M21" i="13"/>
  <c r="M20" i="13"/>
  <c r="AH9" i="13"/>
  <c r="AC47" i="13"/>
  <c r="O36" i="13"/>
  <c r="AG9" i="13"/>
  <c r="E40" i="6"/>
  <c r="D40" i="6"/>
  <c r="AJ47" i="13"/>
  <c r="E32" i="6"/>
  <c r="AB47" i="13"/>
  <c r="E23" i="6"/>
  <c r="S47" i="13"/>
  <c r="E14" i="6"/>
  <c r="J47" i="13"/>
  <c r="H34" i="13"/>
  <c r="J20" i="13"/>
  <c r="W9" i="13"/>
  <c r="W18" i="13"/>
  <c r="E24" i="5"/>
  <c r="J10" i="13"/>
  <c r="AF9" i="13"/>
  <c r="E39" i="6"/>
  <c r="AI47" i="13"/>
  <c r="AA47" i="13"/>
  <c r="E31" i="6"/>
  <c r="E22" i="6"/>
  <c r="D22" i="6"/>
  <c r="R47" i="13"/>
  <c r="E13" i="6"/>
  <c r="I47" i="13"/>
  <c r="L41" i="13"/>
  <c r="I20" i="13"/>
  <c r="E23" i="5"/>
  <c r="D23" i="5"/>
  <c r="I10" i="13"/>
  <c r="AE9" i="13"/>
  <c r="O43" i="13"/>
  <c r="J13" i="13"/>
  <c r="E34" i="5"/>
  <c r="Z10" i="13"/>
  <c r="Z9" i="13"/>
  <c r="E22" i="5"/>
  <c r="H10" i="13"/>
  <c r="T9" i="13"/>
  <c r="AD47" i="13"/>
  <c r="L45" i="13"/>
  <c r="I5" i="19"/>
  <c r="L4" i="20"/>
  <c r="G58" i="2"/>
  <c r="J42" i="17" s="1"/>
  <c r="J48" i="17" s="1"/>
  <c r="I12" i="13"/>
  <c r="E28" i="5"/>
  <c r="D28" i="5"/>
  <c r="E30" i="5"/>
  <c r="D30" i="5" s="1"/>
  <c r="E25" i="5"/>
  <c r="AD9" i="13"/>
  <c r="F12" i="13"/>
  <c r="E27" i="5"/>
  <c r="O22" i="13"/>
  <c r="E35" i="5"/>
  <c r="M13" i="13"/>
  <c r="AN9" i="13"/>
  <c r="AN48" i="13" s="1"/>
  <c r="AN49" i="13" s="1"/>
  <c r="M10" i="13"/>
  <c r="O30" i="13"/>
  <c r="O43" i="19"/>
  <c r="F98" i="4"/>
  <c r="H98" i="4" s="1"/>
  <c r="T49" i="19"/>
  <c r="Q67" i="19"/>
  <c r="L28" i="19"/>
  <c r="M50" i="2"/>
  <c r="C68" i="19"/>
  <c r="O20" i="2"/>
  <c r="F11" i="19" s="1"/>
  <c r="P49" i="19"/>
  <c r="Q26" i="2"/>
  <c r="L51" i="19" s="1"/>
  <c r="Q51" i="2"/>
  <c r="C70" i="19" s="1"/>
  <c r="F63" i="19"/>
  <c r="D28" i="19"/>
  <c r="D31" i="6"/>
  <c r="B99" i="4"/>
  <c r="B79" i="4"/>
  <c r="C25" i="19"/>
  <c r="AC35" i="13"/>
  <c r="AC28" i="13"/>
  <c r="AC43" i="13"/>
  <c r="R29" i="6"/>
  <c r="R19" i="5"/>
  <c r="N29" i="6"/>
  <c r="N20" i="6" s="1"/>
  <c r="N17" i="5"/>
  <c r="P18" i="5"/>
  <c r="S17" i="5"/>
  <c r="Q29" i="6"/>
  <c r="Q17" i="5"/>
  <c r="O17" i="5"/>
  <c r="O29" i="6"/>
  <c r="O18" i="5"/>
  <c r="AI10" i="13"/>
  <c r="AI12" i="13"/>
  <c r="AI13" i="13"/>
  <c r="AI14" i="13"/>
  <c r="AI15" i="13"/>
  <c r="AI29" i="13"/>
  <c r="AC29" i="13"/>
  <c r="AC14" i="13"/>
  <c r="AB12" i="13"/>
  <c r="P17" i="5"/>
  <c r="N19" i="5"/>
  <c r="Q19" i="5"/>
  <c r="Y32" i="13"/>
  <c r="L17" i="5"/>
  <c r="P19" i="5"/>
  <c r="O19" i="5"/>
  <c r="R17" i="5"/>
  <c r="L19" i="5"/>
  <c r="S19" i="5"/>
  <c r="Q18" i="5"/>
  <c r="S18" i="5"/>
  <c r="R18" i="5"/>
  <c r="H20" i="13"/>
  <c r="L10" i="5"/>
  <c r="Y19" i="13"/>
  <c r="Z59" i="4"/>
  <c r="J18" i="19" s="1"/>
  <c r="K18" i="19" s="1"/>
  <c r="O14" i="5"/>
  <c r="R40" i="5"/>
  <c r="N18" i="5"/>
  <c r="Q20" i="7"/>
  <c r="AP20" i="14"/>
  <c r="AP48" i="14"/>
  <c r="AP49" i="14" s="1"/>
  <c r="T24" i="14"/>
  <c r="P24" i="14"/>
  <c r="M45" i="7"/>
  <c r="I45" i="7" s="1"/>
  <c r="S12" i="7"/>
  <c r="N47" i="7"/>
  <c r="U45" i="7"/>
  <c r="AA12" i="14"/>
  <c r="O32" i="7"/>
  <c r="O22" i="7"/>
  <c r="S41" i="7"/>
  <c r="N48" i="7"/>
  <c r="M5" i="20" s="1"/>
  <c r="G17" i="20"/>
  <c r="R20" i="7"/>
  <c r="O12" i="7"/>
  <c r="N33" i="7"/>
  <c r="I33" i="7" s="1"/>
  <c r="M14" i="7"/>
  <c r="I14" i="7" s="1"/>
  <c r="M32" i="7"/>
  <c r="N18" i="7"/>
  <c r="N41" i="7"/>
  <c r="K15" i="14"/>
  <c r="M48" i="7"/>
  <c r="M24" i="7"/>
  <c r="U41" i="7"/>
  <c r="U11" i="7"/>
  <c r="U10" i="7" s="1"/>
  <c r="G12" i="20" s="1"/>
  <c r="H12" i="20" s="1"/>
  <c r="N31" i="7"/>
  <c r="N25" i="7"/>
  <c r="M17" i="14"/>
  <c r="T45" i="7"/>
  <c r="R22" i="14"/>
  <c r="P22" i="14" s="1"/>
  <c r="AR22" i="14" s="1"/>
  <c r="L16" i="14"/>
  <c r="O29" i="7"/>
  <c r="O15" i="7"/>
  <c r="G30" i="8"/>
  <c r="K30" i="8"/>
  <c r="O37" i="7"/>
  <c r="AO20" i="14"/>
  <c r="S27" i="7"/>
  <c r="K42" i="19"/>
  <c r="N42" i="19" s="1"/>
  <c r="Q42" i="19" s="1"/>
  <c r="T42" i="19" s="1"/>
  <c r="W42" i="19" s="1"/>
  <c r="E61" i="19"/>
  <c r="E96" i="19"/>
  <c r="V42" i="19"/>
  <c r="B82" i="4"/>
  <c r="H91" i="4"/>
  <c r="P19" i="13"/>
  <c r="E19" i="5"/>
  <c r="D19" i="5" s="1"/>
  <c r="C65" i="16"/>
  <c r="P42" i="13"/>
  <c r="Y42" i="13"/>
  <c r="E29" i="6"/>
  <c r="Y47" i="13"/>
  <c r="D10" i="6"/>
  <c r="P15" i="5"/>
  <c r="Y22" i="4"/>
  <c r="P14" i="5"/>
  <c r="S15" i="5"/>
  <c r="N10" i="5"/>
  <c r="N40" i="5"/>
  <c r="Q15" i="5"/>
  <c r="D15" i="5" s="1"/>
  <c r="Y34" i="13"/>
  <c r="O16" i="5"/>
  <c r="N15" i="5"/>
  <c r="P16" i="5"/>
  <c r="Q13" i="5"/>
  <c r="P13" i="5"/>
  <c r="R14" i="5"/>
  <c r="O13" i="5"/>
  <c r="S14" i="5"/>
  <c r="Q14" i="5"/>
  <c r="Q16" i="5"/>
  <c r="N16" i="5"/>
  <c r="N9" i="5" s="1"/>
  <c r="R15" i="5"/>
  <c r="S16" i="5"/>
  <c r="P10" i="5"/>
  <c r="AL16" i="13"/>
  <c r="AK29" i="13"/>
  <c r="AK16" i="13"/>
  <c r="AK15" i="13"/>
  <c r="AJ12" i="13"/>
  <c r="AJ16" i="13"/>
  <c r="AI16" i="13"/>
  <c r="AC10" i="13"/>
  <c r="AC16" i="13"/>
  <c r="AC15" i="13"/>
  <c r="AB16" i="13"/>
  <c r="D68" i="19"/>
  <c r="E68" i="19" s="1"/>
  <c r="AB14" i="13"/>
  <c r="Q40" i="5"/>
  <c r="AB13" i="13"/>
  <c r="L14" i="5"/>
  <c r="AA13" i="13"/>
  <c r="AA16" i="13"/>
  <c r="R13" i="5"/>
  <c r="O10" i="5"/>
  <c r="D10" i="5" s="1"/>
  <c r="L13" i="5"/>
  <c r="O15" i="5"/>
  <c r="Y27" i="13"/>
  <c r="L16" i="5"/>
  <c r="S10" i="5"/>
  <c r="L15" i="5"/>
  <c r="L40" i="5"/>
  <c r="Q10" i="5"/>
  <c r="X42" i="4"/>
  <c r="V54" i="19" s="1"/>
  <c r="W54" i="19" s="1"/>
  <c r="S13" i="5"/>
  <c r="T48" i="4"/>
  <c r="Y31" i="13"/>
  <c r="AA28" i="4"/>
  <c r="N14" i="5"/>
  <c r="X59" i="4"/>
  <c r="J16" i="19" s="1"/>
  <c r="K16" i="19" s="1"/>
  <c r="Y17" i="13"/>
  <c r="Y18" i="13"/>
  <c r="AA42" i="4"/>
  <c r="V57" i="19" s="1"/>
  <c r="W57" i="19"/>
  <c r="V59" i="4"/>
  <c r="J14" i="19" s="1"/>
  <c r="Y37" i="13"/>
  <c r="Y40" i="13"/>
  <c r="Y41" i="13"/>
  <c r="Y36" i="13"/>
  <c r="Y45" i="13"/>
  <c r="Y35" i="13"/>
  <c r="Y44" i="13"/>
  <c r="Y43" i="13"/>
  <c r="Y46" i="13"/>
  <c r="Y24" i="13"/>
  <c r="Y25" i="13"/>
  <c r="Y28" i="13"/>
  <c r="Y23" i="13"/>
  <c r="Y30" i="13"/>
  <c r="Y39" i="13"/>
  <c r="Y22" i="13"/>
  <c r="Y38" i="13"/>
  <c r="Y26" i="13"/>
  <c r="Y21" i="13"/>
  <c r="T42" i="4"/>
  <c r="K13" i="5"/>
  <c r="T41" i="4"/>
  <c r="S50" i="19"/>
  <c r="X28" i="4"/>
  <c r="D66" i="19"/>
  <c r="U16" i="13"/>
  <c r="R10" i="5"/>
  <c r="X55" i="4"/>
  <c r="R29" i="13"/>
  <c r="R12" i="13"/>
  <c r="R15" i="13"/>
  <c r="R13" i="13"/>
  <c r="AA48" i="4"/>
  <c r="T24" i="4"/>
  <c r="R16" i="13"/>
  <c r="R14" i="13"/>
  <c r="AA49" i="4"/>
  <c r="X41" i="4"/>
  <c r="S54" i="19"/>
  <c r="T54" i="19" s="1"/>
  <c r="O16" i="13"/>
  <c r="T57" i="4"/>
  <c r="J69" i="19"/>
  <c r="O29" i="13"/>
  <c r="T49" i="4"/>
  <c r="Z46" i="4"/>
  <c r="L29" i="13"/>
  <c r="T56" i="4"/>
  <c r="AA55" i="4"/>
  <c r="L14" i="13"/>
  <c r="T55" i="4"/>
  <c r="T47" i="4"/>
  <c r="I47" i="4" s="1"/>
  <c r="Z49" i="4"/>
  <c r="X49" i="4"/>
  <c r="Z28" i="4"/>
  <c r="V19" i="4"/>
  <c r="T50" i="4"/>
  <c r="P40" i="5"/>
  <c r="Y14" i="13"/>
  <c r="T58" i="4"/>
  <c r="M69" i="19" s="1"/>
  <c r="Y57" i="4"/>
  <c r="J74" i="19" s="1"/>
  <c r="K74" i="19" s="1"/>
  <c r="Y10" i="13"/>
  <c r="W25" i="4"/>
  <c r="Y15" i="13"/>
  <c r="T19" i="4"/>
  <c r="X57" i="4"/>
  <c r="J73" i="19"/>
  <c r="K73" i="19"/>
  <c r="Z57" i="4"/>
  <c r="J75" i="19"/>
  <c r="K75" i="19" s="1"/>
  <c r="Y13" i="13"/>
  <c r="V24" i="4"/>
  <c r="R16" i="5"/>
  <c r="O40" i="5"/>
  <c r="S40" i="5"/>
  <c r="S20" i="5" s="1"/>
  <c r="V50" i="19"/>
  <c r="Y16" i="13"/>
  <c r="P47" i="13"/>
  <c r="P48" i="13" s="1"/>
  <c r="T59" i="4"/>
  <c r="J12" i="19"/>
  <c r="AR47" i="13"/>
  <c r="N15" i="7"/>
  <c r="K9" i="14"/>
  <c r="K48" i="14" s="1"/>
  <c r="K49" i="14"/>
  <c r="R23" i="7"/>
  <c r="G11" i="8"/>
  <c r="G11" i="9"/>
  <c r="T20" i="14"/>
  <c r="T48" i="14"/>
  <c r="T49" i="14" s="1"/>
  <c r="O35" i="7"/>
  <c r="N45" i="7"/>
  <c r="AA9" i="14"/>
  <c r="E80" i="19"/>
  <c r="K80" i="19" s="1"/>
  <c r="N80" i="19" s="1"/>
  <c r="Q80" i="19" s="1"/>
  <c r="K61" i="19"/>
  <c r="N61" i="19" s="1"/>
  <c r="Q61" i="19" s="1"/>
  <c r="T61" i="19" s="1"/>
  <c r="W61" i="19" s="1"/>
  <c r="H61" i="19"/>
  <c r="H16" i="13"/>
  <c r="E39" i="5"/>
  <c r="O14" i="13"/>
  <c r="E37" i="5"/>
  <c r="D37" i="5" s="1"/>
  <c r="P32" i="13"/>
  <c r="AR42" i="13"/>
  <c r="M59" i="4"/>
  <c r="J5" i="19"/>
  <c r="K5" i="19" s="1"/>
  <c r="O13" i="13"/>
  <c r="E36" i="5"/>
  <c r="O15" i="13"/>
  <c r="E38" i="5"/>
  <c r="D38" i="5"/>
  <c r="E31" i="5"/>
  <c r="D31" i="5"/>
  <c r="O12" i="13"/>
  <c r="P34" i="13"/>
  <c r="O19" i="13"/>
  <c r="AR19" i="13"/>
  <c r="Y33" i="13"/>
  <c r="AI9" i="13"/>
  <c r="AA12" i="13"/>
  <c r="F10" i="5"/>
  <c r="V12" i="13"/>
  <c r="V56" i="4"/>
  <c r="Z26" i="4"/>
  <c r="J56" i="19" s="1"/>
  <c r="K56" i="19" s="1"/>
  <c r="W24" i="4"/>
  <c r="X50" i="4"/>
  <c r="I50" i="4" s="1"/>
  <c r="Z41" i="4"/>
  <c r="S56" i="19"/>
  <c r="T56" i="19" s="1"/>
  <c r="Z56" i="4"/>
  <c r="AA59" i="4"/>
  <c r="J19" i="19"/>
  <c r="K19" i="19" s="1"/>
  <c r="X58" i="4"/>
  <c r="M73" i="19" s="1"/>
  <c r="N73" i="19" s="1"/>
  <c r="Z53" i="4"/>
  <c r="G75" i="19"/>
  <c r="H75" i="19" s="1"/>
  <c r="AA54" i="4"/>
  <c r="V52" i="4"/>
  <c r="V53" i="4"/>
  <c r="G71" i="19"/>
  <c r="H71" i="19" s="1"/>
  <c r="X48" i="4"/>
  <c r="AA50" i="4"/>
  <c r="Z47" i="4"/>
  <c r="W51" i="4"/>
  <c r="V48" i="4"/>
  <c r="W43" i="4"/>
  <c r="Z50" i="4"/>
  <c r="V45" i="4"/>
  <c r="W47" i="4"/>
  <c r="Y47" i="4"/>
  <c r="X56" i="4"/>
  <c r="Z43" i="4"/>
  <c r="W53" i="4"/>
  <c r="G72" i="19" s="1"/>
  <c r="H72" i="19" s="1"/>
  <c r="V55" i="4"/>
  <c r="AA43" i="4"/>
  <c r="W50" i="4"/>
  <c r="W18" i="4"/>
  <c r="S34" i="19"/>
  <c r="T34" i="19" s="1"/>
  <c r="Q53" i="4"/>
  <c r="G66" i="19"/>
  <c r="W28" i="4"/>
  <c r="W19" i="4"/>
  <c r="V18" i="4"/>
  <c r="S33" i="19"/>
  <c r="T33" i="19" s="1"/>
  <c r="Z42" i="4"/>
  <c r="V56" i="19" s="1"/>
  <c r="W56" i="19" s="1"/>
  <c r="Y59" i="4"/>
  <c r="J17" i="19" s="1"/>
  <c r="K17" i="19" s="1"/>
  <c r="Y24" i="4"/>
  <c r="AA53" i="4"/>
  <c r="G76" i="19" s="1"/>
  <c r="H76" i="19" s="1"/>
  <c r="Y52" i="4"/>
  <c r="X24" i="4"/>
  <c r="O12" i="5"/>
  <c r="V49" i="4"/>
  <c r="Y51" i="4"/>
  <c r="AA51" i="4"/>
  <c r="Y43" i="4"/>
  <c r="X52" i="4"/>
  <c r="Y41" i="4"/>
  <c r="S55" i="19"/>
  <c r="T55" i="19" s="1"/>
  <c r="Y54" i="4"/>
  <c r="Z25" i="4"/>
  <c r="Z58" i="4"/>
  <c r="M75" i="19" s="1"/>
  <c r="N75" i="19" s="1"/>
  <c r="AA52" i="4"/>
  <c r="X27" i="4"/>
  <c r="M54" i="19" s="1"/>
  <c r="N54" i="19" s="1"/>
  <c r="X43" i="4"/>
  <c r="I43" i="4" s="1"/>
  <c r="T54" i="4"/>
  <c r="W54" i="4"/>
  <c r="V54" i="4"/>
  <c r="AL9" i="13"/>
  <c r="X19" i="4"/>
  <c r="T53" i="4"/>
  <c r="G69" i="19"/>
  <c r="H69" i="19" s="1"/>
  <c r="X53" i="4"/>
  <c r="G73" i="19" s="1"/>
  <c r="H73" i="19" s="1"/>
  <c r="Y53" i="4"/>
  <c r="G74" i="19"/>
  <c r="H74" i="19" s="1"/>
  <c r="AK9" i="13"/>
  <c r="T28" i="4"/>
  <c r="AA19" i="4"/>
  <c r="AJ9" i="13"/>
  <c r="AA47" i="4"/>
  <c r="AA24" i="4"/>
  <c r="Y20" i="4"/>
  <c r="V36" i="19" s="1"/>
  <c r="R45" i="4"/>
  <c r="T25" i="4"/>
  <c r="W48" i="4"/>
  <c r="X46" i="4"/>
  <c r="Q45" i="4"/>
  <c r="Q21" i="4" s="1"/>
  <c r="G9" i="19" s="1"/>
  <c r="V43" i="4"/>
  <c r="Y42" i="4"/>
  <c r="V55" i="19"/>
  <c r="N13" i="5"/>
  <c r="AA58" i="4"/>
  <c r="M76" i="19"/>
  <c r="N76" i="19" s="1"/>
  <c r="Z18" i="4"/>
  <c r="S37" i="19"/>
  <c r="T37" i="19" s="1"/>
  <c r="X47" i="4"/>
  <c r="W42" i="4"/>
  <c r="V53" i="19"/>
  <c r="W53" i="19"/>
  <c r="AB9" i="13"/>
  <c r="T52" i="4"/>
  <c r="I52" i="4" s="1"/>
  <c r="V57" i="4"/>
  <c r="J71" i="19"/>
  <c r="K71" i="19" s="1"/>
  <c r="X54" i="4"/>
  <c r="Y28" i="4"/>
  <c r="Q12" i="5"/>
  <c r="Q9" i="5"/>
  <c r="AA41" i="4"/>
  <c r="S57" i="19"/>
  <c r="T57" i="19" s="1"/>
  <c r="Z20" i="4"/>
  <c r="V37" i="19" s="1"/>
  <c r="W37" i="19" s="1"/>
  <c r="Y18" i="4"/>
  <c r="S36" i="19"/>
  <c r="T36" i="19" s="1"/>
  <c r="AA20" i="4"/>
  <c r="V38" i="19"/>
  <c r="W38" i="19"/>
  <c r="X51" i="4"/>
  <c r="W49" i="4"/>
  <c r="P27" i="13"/>
  <c r="V27" i="4"/>
  <c r="M52" i="19"/>
  <c r="N52" i="19" s="1"/>
  <c r="W52" i="4"/>
  <c r="Z52" i="4"/>
  <c r="S12" i="5"/>
  <c r="Y19" i="4"/>
  <c r="Y49" i="4"/>
  <c r="I49" i="4" s="1"/>
  <c r="Z54" i="4"/>
  <c r="Z19" i="4"/>
  <c r="P31" i="13"/>
  <c r="W46" i="4"/>
  <c r="Z55" i="4"/>
  <c r="P17" i="13"/>
  <c r="AA26" i="4"/>
  <c r="J57" i="19"/>
  <c r="K57" i="19" s="1"/>
  <c r="Z27" i="4"/>
  <c r="M56" i="19"/>
  <c r="N56" i="19" s="1"/>
  <c r="W58" i="4"/>
  <c r="M72" i="19"/>
  <c r="N72" i="19" s="1"/>
  <c r="P24" i="13"/>
  <c r="P43" i="13"/>
  <c r="P44" i="13"/>
  <c r="T10" i="4"/>
  <c r="P39" i="13"/>
  <c r="P36" i="13"/>
  <c r="P35" i="13"/>
  <c r="P41" i="13"/>
  <c r="P28" i="13"/>
  <c r="P21" i="13"/>
  <c r="P30" i="13"/>
  <c r="Y11" i="13"/>
  <c r="P40" i="13"/>
  <c r="P26" i="13"/>
  <c r="P23" i="13"/>
  <c r="P46" i="13"/>
  <c r="P25" i="13"/>
  <c r="P37" i="13"/>
  <c r="AA27" i="4"/>
  <c r="M57" i="19"/>
  <c r="N57" i="19" s="1"/>
  <c r="W27" i="4"/>
  <c r="M53" i="19"/>
  <c r="N53" i="19" s="1"/>
  <c r="Z48" i="4"/>
  <c r="P38" i="13"/>
  <c r="P22" i="13"/>
  <c r="P45" i="13"/>
  <c r="W56" i="4"/>
  <c r="W59" i="4"/>
  <c r="J15" i="19"/>
  <c r="K15" i="19" s="1"/>
  <c r="T26" i="4"/>
  <c r="J50" i="19" s="1"/>
  <c r="AA57" i="4"/>
  <c r="J76" i="19"/>
  <c r="AA18" i="4"/>
  <c r="S38" i="19"/>
  <c r="T38" i="19" s="1"/>
  <c r="W26" i="4"/>
  <c r="J53" i="19" s="1"/>
  <c r="K53" i="19" s="1"/>
  <c r="T51" i="4"/>
  <c r="Y50" i="4"/>
  <c r="X25" i="4"/>
  <c r="AA25" i="4"/>
  <c r="AA56" i="4"/>
  <c r="Y25" i="4"/>
  <c r="I25" i="4" s="1"/>
  <c r="U9" i="13"/>
  <c r="I12" i="5"/>
  <c r="I9" i="5"/>
  <c r="R53" i="4"/>
  <c r="G67" i="19" s="1"/>
  <c r="X18" i="4"/>
  <c r="S35" i="19"/>
  <c r="T35" i="19" s="1"/>
  <c r="V42" i="4"/>
  <c r="V52" i="19"/>
  <c r="W52" i="19"/>
  <c r="AA23" i="4"/>
  <c r="G57" i="19"/>
  <c r="H57" i="19" s="1"/>
  <c r="E13" i="5"/>
  <c r="R9" i="13"/>
  <c r="P29" i="13"/>
  <c r="R12" i="5"/>
  <c r="R9" i="5"/>
  <c r="Z51" i="4"/>
  <c r="N12" i="5"/>
  <c r="T20" i="4"/>
  <c r="V31" i="19"/>
  <c r="W31" i="19" s="1"/>
  <c r="X20" i="4"/>
  <c r="V35" i="19"/>
  <c r="W35" i="19"/>
  <c r="O20" i="13"/>
  <c r="W20" i="4"/>
  <c r="V34" i="19"/>
  <c r="W34" i="19"/>
  <c r="Z16" i="4"/>
  <c r="M37" i="19"/>
  <c r="N37" i="19" s="1"/>
  <c r="Z24" i="4"/>
  <c r="Y55" i="4"/>
  <c r="L20" i="13"/>
  <c r="T18" i="4"/>
  <c r="S31" i="19"/>
  <c r="T31" i="19" s="1"/>
  <c r="T46" i="4"/>
  <c r="Z22" i="4"/>
  <c r="V46" i="4"/>
  <c r="I46" i="4" s="1"/>
  <c r="N20" i="17" s="1"/>
  <c r="Y45" i="4"/>
  <c r="Z45" i="4"/>
  <c r="AA46" i="4"/>
  <c r="D70" i="19"/>
  <c r="V28" i="4"/>
  <c r="AA45" i="4"/>
  <c r="O9" i="13"/>
  <c r="T13" i="4"/>
  <c r="J31" i="19" s="1"/>
  <c r="Y12" i="13"/>
  <c r="AS47" i="13"/>
  <c r="AQ47" i="13"/>
  <c r="R40" i="7"/>
  <c r="M31" i="7"/>
  <c r="J15" i="20"/>
  <c r="K15" i="20" s="1"/>
  <c r="Q37" i="7"/>
  <c r="M15" i="7"/>
  <c r="T25" i="7"/>
  <c r="T38" i="7"/>
  <c r="M47" i="7"/>
  <c r="S36" i="7"/>
  <c r="M20" i="7"/>
  <c r="P26" i="7"/>
  <c r="U43" i="7"/>
  <c r="G15" i="20"/>
  <c r="T11" i="7"/>
  <c r="AC13" i="14"/>
  <c r="P13" i="14" s="1"/>
  <c r="U24" i="7"/>
  <c r="U21" i="7" s="1"/>
  <c r="J12" i="20" s="1"/>
  <c r="P19" i="7"/>
  <c r="V9" i="13"/>
  <c r="V48" i="13" s="1"/>
  <c r="M39" i="7"/>
  <c r="N35" i="7"/>
  <c r="AA9" i="13"/>
  <c r="AA48" i="13" s="1"/>
  <c r="AA49" i="13" s="1"/>
  <c r="E16" i="5"/>
  <c r="D16" i="5" s="1"/>
  <c r="P15" i="13"/>
  <c r="E14" i="5"/>
  <c r="P14" i="13"/>
  <c r="P18" i="13"/>
  <c r="E18" i="5"/>
  <c r="P33" i="13"/>
  <c r="AR32" i="13"/>
  <c r="E10" i="5"/>
  <c r="E15" i="5"/>
  <c r="P10" i="13"/>
  <c r="AL42" i="13"/>
  <c r="AD34" i="13"/>
  <c r="AR34" i="13"/>
  <c r="P16" i="13"/>
  <c r="E17" i="5"/>
  <c r="D17" i="5" s="1"/>
  <c r="E12" i="5"/>
  <c r="Y26" i="4"/>
  <c r="J55" i="19"/>
  <c r="K55" i="19" s="1"/>
  <c r="Y58" i="4"/>
  <c r="M74" i="19"/>
  <c r="N74" i="19" s="1"/>
  <c r="W22" i="4"/>
  <c r="Y56" i="4"/>
  <c r="V41" i="4"/>
  <c r="S52" i="19"/>
  <c r="T52" i="19" s="1"/>
  <c r="X16" i="4"/>
  <c r="M35" i="19"/>
  <c r="N35" i="19" s="1"/>
  <c r="V47" i="4"/>
  <c r="AA15" i="4"/>
  <c r="V51" i="4"/>
  <c r="V50" i="4"/>
  <c r="W55" i="4"/>
  <c r="Y46" i="4"/>
  <c r="AA16" i="4"/>
  <c r="M38" i="19" s="1"/>
  <c r="N38" i="19" s="1"/>
  <c r="W41" i="4"/>
  <c r="S53" i="19"/>
  <c r="V26" i="4"/>
  <c r="J52" i="19"/>
  <c r="K52" i="19" s="1"/>
  <c r="X13" i="4"/>
  <c r="J35" i="19" s="1"/>
  <c r="K35" i="19" s="1"/>
  <c r="Y13" i="4"/>
  <c r="J36" i="19"/>
  <c r="K36" i="19" s="1"/>
  <c r="V25" i="4"/>
  <c r="Z15" i="4"/>
  <c r="Z29" i="4"/>
  <c r="P56" i="19" s="1"/>
  <c r="Q56" i="19" s="1"/>
  <c r="X26" i="4"/>
  <c r="J54" i="19"/>
  <c r="Z13" i="4"/>
  <c r="J37" i="19"/>
  <c r="K37" i="19" s="1"/>
  <c r="X45" i="4"/>
  <c r="AC13" i="13"/>
  <c r="T15" i="4"/>
  <c r="N45" i="4"/>
  <c r="T43" i="4"/>
  <c r="Y27" i="4"/>
  <c r="M55" i="19"/>
  <c r="N55" i="19" s="1"/>
  <c r="Y29" i="4"/>
  <c r="P55" i="19"/>
  <c r="Q55" i="19" s="1"/>
  <c r="Y10" i="4"/>
  <c r="AR31" i="13"/>
  <c r="T29" i="4"/>
  <c r="P50" i="19"/>
  <c r="AR17" i="13"/>
  <c r="J12" i="5"/>
  <c r="J9" i="5"/>
  <c r="T27" i="4"/>
  <c r="M50" i="19" s="1"/>
  <c r="N50" i="19" s="1"/>
  <c r="AR18" i="13"/>
  <c r="W45" i="4"/>
  <c r="AR23" i="13"/>
  <c r="AR44" i="13"/>
  <c r="AR22" i="13"/>
  <c r="P12" i="5"/>
  <c r="AR45" i="13"/>
  <c r="AR26" i="13"/>
  <c r="AR36" i="13"/>
  <c r="AR38" i="13"/>
  <c r="AR30" i="13"/>
  <c r="AR41" i="13"/>
  <c r="AR39" i="13"/>
  <c r="AR37" i="13"/>
  <c r="AR46" i="13"/>
  <c r="AR28" i="13"/>
  <c r="AR21" i="13"/>
  <c r="AR35" i="13"/>
  <c r="AR43" i="13"/>
  <c r="F12" i="5"/>
  <c r="AR10" i="13"/>
  <c r="V10" i="4"/>
  <c r="E33" i="19" s="1"/>
  <c r="AR25" i="13"/>
  <c r="AR40" i="13"/>
  <c r="AR24" i="13"/>
  <c r="AR16" i="13"/>
  <c r="W15" i="4"/>
  <c r="AR29" i="13"/>
  <c r="AR15" i="13"/>
  <c r="X15" i="4"/>
  <c r="V23" i="4"/>
  <c r="G52" i="19"/>
  <c r="H52" i="19" s="1"/>
  <c r="T23" i="4"/>
  <c r="G50" i="19"/>
  <c r="Z23" i="4"/>
  <c r="X23" i="4"/>
  <c r="G54" i="19" s="1"/>
  <c r="H54" i="19" s="1"/>
  <c r="AA13" i="4"/>
  <c r="J38" i="19"/>
  <c r="K38" i="19" s="1"/>
  <c r="Q20" i="4"/>
  <c r="V20" i="4"/>
  <c r="V33" i="19"/>
  <c r="W33" i="19" s="1"/>
  <c r="W14" i="4"/>
  <c r="Y16" i="4"/>
  <c r="M36" i="19"/>
  <c r="V15" i="4"/>
  <c r="V16" i="4"/>
  <c r="M33" i="19"/>
  <c r="N33" i="19" s="1"/>
  <c r="Y23" i="4"/>
  <c r="X14" i="4"/>
  <c r="P35" i="19"/>
  <c r="Q35" i="19" s="1"/>
  <c r="V14" i="4"/>
  <c r="P33" i="19"/>
  <c r="Q33" i="19" s="1"/>
  <c r="W16" i="4"/>
  <c r="M34" i="19" s="1"/>
  <c r="N34" i="19" s="1"/>
  <c r="AA10" i="4"/>
  <c r="E38" i="19"/>
  <c r="X22" i="4"/>
  <c r="Z10" i="4"/>
  <c r="E37" i="19" s="1"/>
  <c r="AA22" i="4"/>
  <c r="I22" i="4" s="1"/>
  <c r="H22" i="4" s="1"/>
  <c r="Y9" i="13"/>
  <c r="Y48" i="13" s="1"/>
  <c r="Y49" i="13" s="1"/>
  <c r="H12" i="5"/>
  <c r="H9" i="5"/>
  <c r="O34" i="7"/>
  <c r="N24" i="7"/>
  <c r="G12" i="9"/>
  <c r="G12" i="8"/>
  <c r="D12" i="8"/>
  <c r="P25" i="7"/>
  <c r="AB32" i="13"/>
  <c r="AR14" i="13"/>
  <c r="AL20" i="13"/>
  <c r="AL48" i="13" s="1"/>
  <c r="AR33" i="13"/>
  <c r="P11" i="13"/>
  <c r="E11" i="5"/>
  <c r="AD20" i="13"/>
  <c r="AD48" i="13" s="1"/>
  <c r="AR27" i="13"/>
  <c r="U27" i="4"/>
  <c r="U56" i="4"/>
  <c r="N53" i="4"/>
  <c r="V22" i="4"/>
  <c r="V58" i="4"/>
  <c r="M71" i="19"/>
  <c r="N71" i="19" s="1"/>
  <c r="W57" i="4"/>
  <c r="W12" i="4"/>
  <c r="G34" i="19"/>
  <c r="H34" i="19" s="1"/>
  <c r="Y15" i="4"/>
  <c r="W29" i="4"/>
  <c r="P53" i="19"/>
  <c r="T45" i="4"/>
  <c r="AC12" i="13"/>
  <c r="L12" i="5"/>
  <c r="T14" i="4"/>
  <c r="P31" i="19" s="1"/>
  <c r="AR20" i="13"/>
  <c r="V12" i="4"/>
  <c r="G33" i="19" s="1"/>
  <c r="H33" i="19" s="1"/>
  <c r="AA31" i="13"/>
  <c r="N18" i="13"/>
  <c r="M17" i="13"/>
  <c r="X28" i="13"/>
  <c r="AI39" i="13"/>
  <c r="V26" i="13"/>
  <c r="R22" i="13"/>
  <c r="Y12" i="4"/>
  <c r="G36" i="19"/>
  <c r="H36" i="19" s="1"/>
  <c r="S23" i="13"/>
  <c r="AM43" i="13"/>
  <c r="AK41" i="13"/>
  <c r="AE35" i="13"/>
  <c r="AP46" i="13"/>
  <c r="AF36" i="13"/>
  <c r="AO45" i="13"/>
  <c r="AN44" i="13"/>
  <c r="AJ40" i="13"/>
  <c r="AG37" i="13"/>
  <c r="Z30" i="13"/>
  <c r="T24" i="13"/>
  <c r="U25" i="13"/>
  <c r="F10" i="13"/>
  <c r="G12" i="5"/>
  <c r="G9" i="5" s="1"/>
  <c r="X29" i="4"/>
  <c r="P54" i="19"/>
  <c r="Q21" i="13"/>
  <c r="AH38" i="13"/>
  <c r="Q27" i="4"/>
  <c r="M47" i="19"/>
  <c r="K15" i="13"/>
  <c r="K49" i="13" s="1"/>
  <c r="W13" i="4"/>
  <c r="J34" i="19"/>
  <c r="W23" i="4"/>
  <c r="G53" i="19"/>
  <c r="H53" i="19" s="1"/>
  <c r="T22" i="4"/>
  <c r="D50" i="19" s="1"/>
  <c r="E50" i="19" s="1"/>
  <c r="P45" i="4"/>
  <c r="P21" i="4" s="1"/>
  <c r="G8" i="19" s="1"/>
  <c r="AS19" i="13"/>
  <c r="M20" i="4"/>
  <c r="W27" i="13"/>
  <c r="L9" i="13"/>
  <c r="L16" i="13"/>
  <c r="Y20" i="13"/>
  <c r="Y29" i="13"/>
  <c r="AC33" i="13"/>
  <c r="J14" i="13"/>
  <c r="J49" i="13"/>
  <c r="AR11" i="13"/>
  <c r="AB20" i="13"/>
  <c r="G13" i="5"/>
  <c r="P13" i="13"/>
  <c r="G63" i="19"/>
  <c r="H63" i="19" s="1"/>
  <c r="Q22" i="4"/>
  <c r="D47" i="19" s="1"/>
  <c r="N26" i="4"/>
  <c r="Y48" i="4"/>
  <c r="I48" i="4"/>
  <c r="H48" i="4" s="1"/>
  <c r="M12" i="5"/>
  <c r="K12" i="5"/>
  <c r="K9" i="5" s="1"/>
  <c r="AA20" i="13"/>
  <c r="M9" i="13"/>
  <c r="M48" i="13" s="1"/>
  <c r="M49" i="13" s="1"/>
  <c r="N9" i="13"/>
  <c r="N48" i="13" s="1"/>
  <c r="N49" i="13" s="1"/>
  <c r="Z20" i="13"/>
  <c r="Z48" i="13"/>
  <c r="Z49" i="13" s="1"/>
  <c r="S20" i="13"/>
  <c r="S48" i="13"/>
  <c r="S49" i="13"/>
  <c r="AH20" i="13"/>
  <c r="AH48" i="13" s="1"/>
  <c r="AH49" i="13" s="1"/>
  <c r="F9" i="13"/>
  <c r="F48" i="13" s="1"/>
  <c r="F49" i="13" s="1"/>
  <c r="AG20" i="13"/>
  <c r="AG48" i="13" s="1"/>
  <c r="AG49" i="13" s="1"/>
  <c r="AO20" i="13"/>
  <c r="AK20" i="13"/>
  <c r="AK48" i="13"/>
  <c r="AK49" i="13" s="1"/>
  <c r="AI20" i="13"/>
  <c r="AI48" i="13"/>
  <c r="AI49" i="13" s="1"/>
  <c r="G11" i="13"/>
  <c r="G49" i="13" s="1"/>
  <c r="X20" i="13"/>
  <c r="X48" i="13"/>
  <c r="X49" i="13"/>
  <c r="U20" i="13"/>
  <c r="U48" i="13" s="1"/>
  <c r="U49" i="13" s="1"/>
  <c r="AF20" i="13"/>
  <c r="AF48" i="13"/>
  <c r="AF49" i="13" s="1"/>
  <c r="AM20" i="13"/>
  <c r="Q20" i="13"/>
  <c r="Q48" i="13"/>
  <c r="T20" i="13"/>
  <c r="AP20" i="13"/>
  <c r="R20" i="13"/>
  <c r="R48" i="13"/>
  <c r="R49" i="13"/>
  <c r="AJ20" i="13"/>
  <c r="AJ48" i="13" s="1"/>
  <c r="AJ49" i="13" s="1"/>
  <c r="AN20" i="13"/>
  <c r="AE20" i="13"/>
  <c r="AE48" i="13" s="1"/>
  <c r="AE49" i="13" s="1"/>
  <c r="V20" i="13"/>
  <c r="V49" i="13"/>
  <c r="M13" i="4"/>
  <c r="J24" i="19"/>
  <c r="Q12" i="4"/>
  <c r="G28" i="19"/>
  <c r="K9" i="13"/>
  <c r="K48" i="13"/>
  <c r="W10" i="4"/>
  <c r="V29" i="4"/>
  <c r="P52" i="19"/>
  <c r="Q52" i="19" s="1"/>
  <c r="X10" i="4"/>
  <c r="Z14" i="4"/>
  <c r="P37" i="19"/>
  <c r="Q37" i="19" s="1"/>
  <c r="V13" i="4"/>
  <c r="AA14" i="4"/>
  <c r="P38" i="19"/>
  <c r="Q38" i="19" s="1"/>
  <c r="T16" i="4"/>
  <c r="M31" i="19" s="1"/>
  <c r="AA29" i="4"/>
  <c r="P57" i="19" s="1"/>
  <c r="Q57" i="19" s="1"/>
  <c r="Y14" i="4"/>
  <c r="P36" i="19" s="1"/>
  <c r="Q36" i="19" s="1"/>
  <c r="S13" i="4"/>
  <c r="J30" i="19"/>
  <c r="O45" i="4"/>
  <c r="O21" i="4" s="1"/>
  <c r="AS34" i="13"/>
  <c r="J9" i="13"/>
  <c r="AC20" i="13"/>
  <c r="E40" i="5"/>
  <c r="D40" i="5" s="1"/>
  <c r="W20" i="13"/>
  <c r="M54" i="4"/>
  <c r="I54" i="4"/>
  <c r="AS42" i="13"/>
  <c r="V24" i="19"/>
  <c r="AS31" i="13"/>
  <c r="P12" i="13"/>
  <c r="Q16" i="4"/>
  <c r="M28" i="19" s="1"/>
  <c r="AC9" i="13"/>
  <c r="I13" i="13"/>
  <c r="AR13" i="13"/>
  <c r="AR12" i="13"/>
  <c r="G9" i="13"/>
  <c r="G48" i="13"/>
  <c r="P12" i="4"/>
  <c r="P9" i="4" s="1"/>
  <c r="D8" i="19" s="1"/>
  <c r="M16" i="4"/>
  <c r="U45" i="4"/>
  <c r="AS16" i="13"/>
  <c r="AS29" i="13"/>
  <c r="M29" i="4"/>
  <c r="P43" i="19" s="1"/>
  <c r="Q43" i="19" s="1"/>
  <c r="V43" i="19"/>
  <c r="V58" i="19" s="1"/>
  <c r="AS32" i="13"/>
  <c r="M45" i="4"/>
  <c r="I9" i="13"/>
  <c r="I48" i="13"/>
  <c r="P20" i="13"/>
  <c r="S45" i="4"/>
  <c r="S21" i="4" s="1"/>
  <c r="G11" i="19" s="1"/>
  <c r="G27" i="19"/>
  <c r="H27" i="19" s="1"/>
  <c r="N10" i="4"/>
  <c r="AA12" i="4"/>
  <c r="G38" i="19"/>
  <c r="M10" i="4"/>
  <c r="D24" i="19"/>
  <c r="AR9" i="13"/>
  <c r="X12" i="4"/>
  <c r="G35" i="19"/>
  <c r="H35" i="19" s="1"/>
  <c r="R12" i="4"/>
  <c r="R9" i="4"/>
  <c r="D10" i="19" s="1"/>
  <c r="T12" i="4"/>
  <c r="Z12" i="4"/>
  <c r="G37" i="19" s="1"/>
  <c r="H37" i="19" s="1"/>
  <c r="N12" i="4"/>
  <c r="AS28" i="13"/>
  <c r="M28" i="4"/>
  <c r="M22" i="4"/>
  <c r="D43" i="19"/>
  <c r="AS21" i="13"/>
  <c r="AS24" i="13"/>
  <c r="M27" i="4"/>
  <c r="M43" i="19" s="1"/>
  <c r="N43" i="19" s="1"/>
  <c r="AS27" i="13"/>
  <c r="AS39" i="13"/>
  <c r="AS10" i="13"/>
  <c r="M15" i="4"/>
  <c r="I15" i="4" s="1"/>
  <c r="K15" i="4" s="1"/>
  <c r="AS15" i="13"/>
  <c r="M55" i="4"/>
  <c r="I55" i="4"/>
  <c r="H55" i="4"/>
  <c r="AS43" i="13"/>
  <c r="M58" i="4"/>
  <c r="M62" i="19"/>
  <c r="AS46" i="13"/>
  <c r="M26" i="4"/>
  <c r="J43" i="19"/>
  <c r="K43" i="19" s="1"/>
  <c r="AS26" i="13"/>
  <c r="AS14" i="13"/>
  <c r="M14" i="4"/>
  <c r="P24" i="19" s="1"/>
  <c r="M25" i="4"/>
  <c r="AS25" i="13"/>
  <c r="AS30" i="13"/>
  <c r="AS18" i="13"/>
  <c r="M19" i="4"/>
  <c r="I19" i="4"/>
  <c r="H19" i="4"/>
  <c r="M23" i="4"/>
  <c r="AS22" i="13"/>
  <c r="AS35" i="13"/>
  <c r="M53" i="4"/>
  <c r="AS41" i="13"/>
  <c r="M57" i="4"/>
  <c r="AS45" i="13"/>
  <c r="M18" i="4"/>
  <c r="AS17" i="13"/>
  <c r="AS23" i="13"/>
  <c r="M24" i="4"/>
  <c r="AS37" i="13"/>
  <c r="AS38" i="13"/>
  <c r="AS36" i="13"/>
  <c r="M56" i="4"/>
  <c r="I56" i="4"/>
  <c r="AS44" i="13"/>
  <c r="O12" i="4"/>
  <c r="O13" i="4"/>
  <c r="AS13" i="13"/>
  <c r="AS33" i="13"/>
  <c r="D25" i="19"/>
  <c r="AS40" i="13"/>
  <c r="G29" i="19"/>
  <c r="M12" i="4"/>
  <c r="H12" i="13"/>
  <c r="H9" i="13"/>
  <c r="E9" i="13"/>
  <c r="S12" i="4"/>
  <c r="G30" i="19"/>
  <c r="H30" i="19" s="1"/>
  <c r="S43" i="19"/>
  <c r="AS11" i="13"/>
  <c r="M11" i="4"/>
  <c r="G43" i="19"/>
  <c r="J62" i="19"/>
  <c r="D62" i="19"/>
  <c r="AS20" i="13"/>
  <c r="U12" i="4"/>
  <c r="G32" i="19"/>
  <c r="H32" i="19" s="1"/>
  <c r="AS12" i="13"/>
  <c r="H47" i="4"/>
  <c r="K19" i="4"/>
  <c r="L34" i="4"/>
  <c r="D38" i="14"/>
  <c r="AF36" i="14"/>
  <c r="AC33" i="14"/>
  <c r="AI39" i="14"/>
  <c r="P39" i="14" s="1"/>
  <c r="O38" i="7"/>
  <c r="AG37" i="14"/>
  <c r="P37" i="14"/>
  <c r="S23" i="14"/>
  <c r="P23" i="14" s="1"/>
  <c r="J48" i="13"/>
  <c r="G7" i="19"/>
  <c r="D55" i="16" s="1"/>
  <c r="AL49" i="13"/>
  <c r="D69" i="19"/>
  <c r="D13" i="6"/>
  <c r="E9" i="6"/>
  <c r="D27" i="6"/>
  <c r="W49" i="19"/>
  <c r="F14" i="20"/>
  <c r="D14" i="20"/>
  <c r="W74" i="4"/>
  <c r="E39" i="13"/>
  <c r="Q20" i="6"/>
  <c r="C26" i="19"/>
  <c r="D14" i="6"/>
  <c r="I20" i="5"/>
  <c r="H48" i="13"/>
  <c r="H49" i="13"/>
  <c r="E25" i="19"/>
  <c r="AB48" i="13"/>
  <c r="AB49" i="13"/>
  <c r="AO48" i="14"/>
  <c r="AO49" i="14"/>
  <c r="B106" i="4"/>
  <c r="B86" i="4"/>
  <c r="F17" i="20"/>
  <c r="D17" i="20"/>
  <c r="E27" i="13"/>
  <c r="D24" i="10"/>
  <c r="I57" i="4"/>
  <c r="K57" i="4"/>
  <c r="D55" i="4"/>
  <c r="L55" i="4" s="1"/>
  <c r="E31" i="13"/>
  <c r="E30" i="13"/>
  <c r="C32" i="19"/>
  <c r="H20" i="5"/>
  <c r="P31" i="14"/>
  <c r="AR31" i="14" s="1"/>
  <c r="AM48" i="13"/>
  <c r="AM49" i="13"/>
  <c r="AD49" i="13"/>
  <c r="D44" i="6"/>
  <c r="F89" i="4"/>
  <c r="H89" i="4" s="1"/>
  <c r="D12" i="10"/>
  <c r="W48" i="13"/>
  <c r="W49" i="13"/>
  <c r="AO48" i="13"/>
  <c r="AO49" i="13" s="1"/>
  <c r="D39" i="5"/>
  <c r="AA74" i="4"/>
  <c r="B78" i="4"/>
  <c r="B98" i="4"/>
  <c r="E35" i="13"/>
  <c r="AT19" i="14"/>
  <c r="P45" i="14"/>
  <c r="P38" i="14"/>
  <c r="AT18" i="14"/>
  <c r="P18" i="14"/>
  <c r="P17" i="14"/>
  <c r="AR17" i="14" s="1"/>
  <c r="P15" i="14"/>
  <c r="E15" i="14"/>
  <c r="P14" i="14"/>
  <c r="AR14" i="14" s="1"/>
  <c r="P11" i="14"/>
  <c r="O46" i="19"/>
  <c r="I49" i="13"/>
  <c r="R43" i="19"/>
  <c r="G26" i="19"/>
  <c r="H26" i="19" s="1"/>
  <c r="I26" i="4"/>
  <c r="I28" i="4"/>
  <c r="K28" i="4" s="1"/>
  <c r="I12" i="4"/>
  <c r="L1" i="4" s="1"/>
  <c r="M24" i="19"/>
  <c r="M4" i="20"/>
  <c r="N4" i="20" s="1"/>
  <c r="L9" i="5"/>
  <c r="F44" i="19"/>
  <c r="H44" i="19" s="1"/>
  <c r="J20" i="2"/>
  <c r="F79" i="4" s="1"/>
  <c r="H79" i="4" s="1"/>
  <c r="D14" i="9"/>
  <c r="AR13" i="14"/>
  <c r="D27" i="5"/>
  <c r="D30" i="6"/>
  <c r="D18" i="6"/>
  <c r="Q45" i="19"/>
  <c r="E11" i="13"/>
  <c r="P20" i="5"/>
  <c r="D6" i="16"/>
  <c r="E12" i="13"/>
  <c r="F87" i="4"/>
  <c r="H87" i="4" s="1"/>
  <c r="E23" i="13"/>
  <c r="E22" i="13"/>
  <c r="Q20" i="2"/>
  <c r="P65" i="19"/>
  <c r="I60" i="4"/>
  <c r="L60" i="4"/>
  <c r="N20" i="5"/>
  <c r="D22" i="10"/>
  <c r="D14" i="5"/>
  <c r="O20" i="6"/>
  <c r="D35" i="5"/>
  <c r="D24" i="5"/>
  <c r="D32" i="5"/>
  <c r="D37" i="6"/>
  <c r="F92" i="4"/>
  <c r="H92" i="4" s="1"/>
  <c r="F90" i="4"/>
  <c r="H90" i="4" s="1"/>
  <c r="E19" i="13"/>
  <c r="E18" i="13"/>
  <c r="E17" i="13"/>
  <c r="I20" i="6"/>
  <c r="B107" i="4"/>
  <c r="B87" i="4"/>
  <c r="P30" i="14"/>
  <c r="G48" i="2"/>
  <c r="O41" i="7"/>
  <c r="T24" i="7"/>
  <c r="Q16" i="7"/>
  <c r="I16" i="7" s="1"/>
  <c r="AC48" i="13"/>
  <c r="AC49" i="13" s="1"/>
  <c r="M9" i="5"/>
  <c r="D13" i="5"/>
  <c r="L48" i="13"/>
  <c r="L49" i="13" s="1"/>
  <c r="E13" i="13"/>
  <c r="P9" i="5"/>
  <c r="D39" i="6"/>
  <c r="P26" i="14"/>
  <c r="F24" i="19"/>
  <c r="G12" i="2"/>
  <c r="H12" i="2" s="1"/>
  <c r="E12" i="4" s="1"/>
  <c r="W27" i="19"/>
  <c r="E21" i="14"/>
  <c r="D17" i="8"/>
  <c r="AT17" i="14"/>
  <c r="E31" i="14"/>
  <c r="P44" i="14"/>
  <c r="AR44" i="14"/>
  <c r="L8" i="10"/>
  <c r="E41" i="13"/>
  <c r="E35" i="14"/>
  <c r="N9" i="6"/>
  <c r="P16" i="7"/>
  <c r="M20" i="5"/>
  <c r="I8" i="10"/>
  <c r="P40" i="14"/>
  <c r="E34" i="14"/>
  <c r="AR34" i="14" s="1"/>
  <c r="Q20" i="5"/>
  <c r="H8" i="10"/>
  <c r="E37" i="14"/>
  <c r="P36" i="14"/>
  <c r="E11" i="14"/>
  <c r="L26" i="19"/>
  <c r="G16" i="2"/>
  <c r="D16" i="13" s="1"/>
  <c r="L20" i="5"/>
  <c r="D25" i="5"/>
  <c r="D33" i="5"/>
  <c r="D46" i="4"/>
  <c r="H45" i="2"/>
  <c r="E46" i="4" s="1"/>
  <c r="F35" i="7"/>
  <c r="G35" i="7" s="1"/>
  <c r="G15" i="2"/>
  <c r="E46" i="14"/>
  <c r="E30" i="14"/>
  <c r="AR30" i="14" s="1"/>
  <c r="I61" i="4"/>
  <c r="L61" i="4" s="1"/>
  <c r="S63" i="19"/>
  <c r="T63" i="19" s="1"/>
  <c r="D36" i="5"/>
  <c r="G26" i="2"/>
  <c r="D27" i="4" s="1"/>
  <c r="D34" i="5"/>
  <c r="D32" i="6"/>
  <c r="D26" i="5"/>
  <c r="D15" i="6"/>
  <c r="H7" i="6"/>
  <c r="P20" i="6"/>
  <c r="G27" i="2"/>
  <c r="L20" i="6"/>
  <c r="Q28" i="19"/>
  <c r="P41" i="14"/>
  <c r="E18" i="14"/>
  <c r="AR18" i="14" s="1"/>
  <c r="O30" i="7"/>
  <c r="U17" i="7"/>
  <c r="G13" i="20"/>
  <c r="H13" i="20" s="1"/>
  <c r="T47" i="7"/>
  <c r="D28" i="10"/>
  <c r="I10" i="19"/>
  <c r="C70" i="16" s="1"/>
  <c r="L9" i="20"/>
  <c r="N9" i="20" s="1"/>
  <c r="I39" i="4"/>
  <c r="Q30" i="7"/>
  <c r="S20" i="7"/>
  <c r="T6" i="4"/>
  <c r="W45" i="19"/>
  <c r="I32" i="4"/>
  <c r="O14" i="7"/>
  <c r="F20" i="6"/>
  <c r="L9" i="6"/>
  <c r="C7" i="21"/>
  <c r="E7" i="21" s="1"/>
  <c r="Y6" i="4"/>
  <c r="Q7" i="5"/>
  <c r="B13" i="19"/>
  <c r="U44" i="7"/>
  <c r="AT16" i="14"/>
  <c r="Q17" i="7"/>
  <c r="S35" i="7"/>
  <c r="R26" i="7"/>
  <c r="U48" i="7"/>
  <c r="M12" i="20"/>
  <c r="E29" i="13"/>
  <c r="D23" i="6"/>
  <c r="D29" i="5"/>
  <c r="I13" i="19"/>
  <c r="AQ49" i="14"/>
  <c r="P43" i="14"/>
  <c r="AR43" i="14" s="1"/>
  <c r="N9" i="2"/>
  <c r="E27" i="14"/>
  <c r="E40" i="14"/>
  <c r="AR40" i="14" s="1"/>
  <c r="E33" i="14"/>
  <c r="J9" i="6"/>
  <c r="P42" i="7"/>
  <c r="T46" i="7"/>
  <c r="D33" i="6"/>
  <c r="E45" i="13"/>
  <c r="E43" i="13"/>
  <c r="W29" i="19"/>
  <c r="N48" i="19"/>
  <c r="N29" i="19"/>
  <c r="K65" i="19"/>
  <c r="H20" i="6"/>
  <c r="G20" i="6"/>
  <c r="AT14" i="14"/>
  <c r="E36" i="14"/>
  <c r="E42" i="14"/>
  <c r="D14" i="10"/>
  <c r="Q38" i="7"/>
  <c r="R14" i="7"/>
  <c r="O42" i="7"/>
  <c r="W27" i="14"/>
  <c r="P27" i="14"/>
  <c r="Q24" i="7"/>
  <c r="M9" i="6"/>
  <c r="E29" i="14"/>
  <c r="AR29" i="14"/>
  <c r="E16" i="14"/>
  <c r="AR16" i="14" s="1"/>
  <c r="E20" i="14"/>
  <c r="S20" i="6"/>
  <c r="S42" i="7"/>
  <c r="O27" i="7"/>
  <c r="I27" i="7" s="1"/>
  <c r="U38" i="7"/>
  <c r="U37" i="7"/>
  <c r="P37" i="7"/>
  <c r="R29" i="7"/>
  <c r="Q41" i="7"/>
  <c r="U33" i="7"/>
  <c r="R31" i="7"/>
  <c r="Q23" i="7"/>
  <c r="S16" i="7"/>
  <c r="U36" i="7"/>
  <c r="O25" i="7"/>
  <c r="I25" i="7" s="1"/>
  <c r="P39" i="7"/>
  <c r="O18" i="7"/>
  <c r="R46" i="7"/>
  <c r="O46" i="7"/>
  <c r="P38" i="7"/>
  <c r="Q42" i="7"/>
  <c r="R27" i="7"/>
  <c r="R33" i="7"/>
  <c r="E23" i="14"/>
  <c r="AR23" i="14" s="1"/>
  <c r="R47" i="7"/>
  <c r="U40" i="7"/>
  <c r="T14" i="7"/>
  <c r="Q40" i="7"/>
  <c r="U20" i="7"/>
  <c r="T41" i="7"/>
  <c r="P36" i="7"/>
  <c r="R39" i="7"/>
  <c r="R36" i="7"/>
  <c r="S33" i="7"/>
  <c r="Q29" i="7"/>
  <c r="P40" i="7"/>
  <c r="M17" i="20"/>
  <c r="S25" i="7"/>
  <c r="P30" i="7"/>
  <c r="P44" i="7"/>
  <c r="R17" i="7"/>
  <c r="T31" i="7"/>
  <c r="E43" i="19"/>
  <c r="D58" i="19"/>
  <c r="N9" i="17"/>
  <c r="D59" i="16"/>
  <c r="D57" i="16"/>
  <c r="H57" i="4"/>
  <c r="K55" i="4"/>
  <c r="U9" i="4"/>
  <c r="U8" i="4" s="1"/>
  <c r="K26" i="4"/>
  <c r="G24" i="19"/>
  <c r="I27" i="4"/>
  <c r="H46" i="4"/>
  <c r="J72" i="19"/>
  <c r="K72" i="19" s="1"/>
  <c r="E36" i="19"/>
  <c r="AA9" i="4"/>
  <c r="M51" i="19"/>
  <c r="U21" i="4"/>
  <c r="G13" i="19" s="1"/>
  <c r="D61" i="16" s="1"/>
  <c r="K14" i="19"/>
  <c r="N21" i="4"/>
  <c r="G6" i="19" s="1"/>
  <c r="D54" i="16" s="1"/>
  <c r="J44" i="19"/>
  <c r="K44" i="19" s="1"/>
  <c r="E20" i="5"/>
  <c r="W21" i="4"/>
  <c r="G15" i="19" s="1"/>
  <c r="H15" i="19" s="1"/>
  <c r="D11" i="5"/>
  <c r="E9" i="5"/>
  <c r="S9" i="4"/>
  <c r="I41" i="4"/>
  <c r="K46" i="4"/>
  <c r="Y21" i="4"/>
  <c r="G17" i="19" s="1"/>
  <c r="H17" i="19" s="1"/>
  <c r="Z9" i="4"/>
  <c r="Q49" i="13"/>
  <c r="F9" i="5"/>
  <c r="I51" i="4"/>
  <c r="K51" i="4" s="1"/>
  <c r="V21" i="4"/>
  <c r="G14" i="19" s="1"/>
  <c r="H14" i="19" s="1"/>
  <c r="I42" i="4"/>
  <c r="D29" i="6"/>
  <c r="E20" i="6"/>
  <c r="O48" i="13"/>
  <c r="O49" i="13"/>
  <c r="O9" i="5"/>
  <c r="D38" i="13"/>
  <c r="I10" i="20"/>
  <c r="F15" i="20"/>
  <c r="D15" i="20"/>
  <c r="G20" i="5"/>
  <c r="D22" i="5"/>
  <c r="O20" i="5"/>
  <c r="M20" i="6"/>
  <c r="D25" i="6"/>
  <c r="W63" i="19"/>
  <c r="V77" i="19"/>
  <c r="T72" i="19"/>
  <c r="F39" i="3"/>
  <c r="G39" i="3" s="1"/>
  <c r="D50" i="4"/>
  <c r="L50" i="4" s="1"/>
  <c r="F48" i="3"/>
  <c r="G48" i="3" s="1"/>
  <c r="F48" i="7"/>
  <c r="G48" i="7" s="1"/>
  <c r="D47" i="14"/>
  <c r="BC47" i="14" s="1"/>
  <c r="E10" i="13"/>
  <c r="J27" i="17"/>
  <c r="D18" i="20"/>
  <c r="F18" i="20"/>
  <c r="E38" i="13"/>
  <c r="E21" i="13"/>
  <c r="S9" i="5"/>
  <c r="J33" i="17"/>
  <c r="Z74" i="4"/>
  <c r="C73" i="16"/>
  <c r="G57" i="2"/>
  <c r="L62" i="19"/>
  <c r="F38" i="7"/>
  <c r="G38" i="7" s="1"/>
  <c r="F39" i="7"/>
  <c r="G39" i="7" s="1"/>
  <c r="E44" i="13"/>
  <c r="E37" i="13"/>
  <c r="E36" i="13"/>
  <c r="E15" i="13"/>
  <c r="E14" i="13"/>
  <c r="F13" i="20"/>
  <c r="E25" i="13"/>
  <c r="D71" i="16"/>
  <c r="K11" i="19"/>
  <c r="P46" i="14"/>
  <c r="AR46" i="14"/>
  <c r="K34" i="4"/>
  <c r="E32" i="13"/>
  <c r="R20" i="5"/>
  <c r="I27" i="19"/>
  <c r="K27" i="19" s="1"/>
  <c r="D36" i="6"/>
  <c r="E46" i="13"/>
  <c r="G50" i="2"/>
  <c r="I9" i="2"/>
  <c r="P35" i="14"/>
  <c r="D28" i="9"/>
  <c r="D69" i="16"/>
  <c r="K9" i="19"/>
  <c r="E45" i="14"/>
  <c r="AR45" i="14"/>
  <c r="AR15" i="14"/>
  <c r="E42" i="13"/>
  <c r="D18" i="8"/>
  <c r="AR42" i="14"/>
  <c r="I20" i="2"/>
  <c r="K20" i="2"/>
  <c r="F80" i="4" s="1"/>
  <c r="H80" i="4" s="1"/>
  <c r="F20" i="5"/>
  <c r="J20" i="5"/>
  <c r="P25" i="14"/>
  <c r="S9" i="6"/>
  <c r="D24" i="8"/>
  <c r="D34" i="10"/>
  <c r="E38" i="14"/>
  <c r="AR38" i="14"/>
  <c r="E25" i="14"/>
  <c r="D53" i="24"/>
  <c r="E25" i="24" s="1"/>
  <c r="E12" i="14"/>
  <c r="E28" i="14"/>
  <c r="AR28" i="14" s="1"/>
  <c r="AT11" i="14"/>
  <c r="H9" i="6"/>
  <c r="D11" i="6"/>
  <c r="O9" i="6"/>
  <c r="E39" i="14"/>
  <c r="AR39" i="14" s="1"/>
  <c r="E26" i="14"/>
  <c r="AR26" i="14" s="1"/>
  <c r="I33" i="4"/>
  <c r="K33" i="4" s="1"/>
  <c r="D32" i="10"/>
  <c r="D13" i="9"/>
  <c r="K20" i="5"/>
  <c r="D16" i="10"/>
  <c r="D37" i="10"/>
  <c r="P33" i="14"/>
  <c r="AR33" i="14" s="1"/>
  <c r="D38" i="10"/>
  <c r="P19" i="14"/>
  <c r="AR19" i="14"/>
  <c r="G21" i="2"/>
  <c r="K8" i="10"/>
  <c r="E41" i="14"/>
  <c r="AR41" i="14" s="1"/>
  <c r="E32" i="14"/>
  <c r="AR32" i="14"/>
  <c r="S40" i="7"/>
  <c r="AL20" i="14"/>
  <c r="AL48" i="14" s="1"/>
  <c r="AL49" i="14" s="1"/>
  <c r="AN20" i="14"/>
  <c r="AN48" i="14" s="1"/>
  <c r="AN49" i="14" s="1"/>
  <c r="P15" i="7"/>
  <c r="U12" i="7"/>
  <c r="L9" i="14"/>
  <c r="L48" i="14" s="1"/>
  <c r="G11" i="14"/>
  <c r="F11" i="9"/>
  <c r="F11" i="8"/>
  <c r="AD20" i="14"/>
  <c r="AD48" i="14"/>
  <c r="AD49" i="14"/>
  <c r="D24" i="4"/>
  <c r="F24" i="3"/>
  <c r="H24" i="3"/>
  <c r="F24" i="7"/>
  <c r="G24" i="7" s="1"/>
  <c r="D23" i="13"/>
  <c r="N36" i="7"/>
  <c r="M37" i="7"/>
  <c r="M21" i="7" s="1"/>
  <c r="R20" i="14"/>
  <c r="R48" i="14"/>
  <c r="R49" i="14"/>
  <c r="P47" i="7"/>
  <c r="AS46" i="14"/>
  <c r="N42" i="7"/>
  <c r="K32" i="4"/>
  <c r="L32" i="4"/>
  <c r="H32" i="4"/>
  <c r="J10" i="17"/>
  <c r="D15" i="4"/>
  <c r="L15" i="4" s="1"/>
  <c r="F16" i="3"/>
  <c r="G16" i="3" s="1"/>
  <c r="H15" i="2"/>
  <c r="E15" i="4" s="1"/>
  <c r="F16" i="7"/>
  <c r="G16" i="7" s="1"/>
  <c r="D15" i="13"/>
  <c r="D15" i="14"/>
  <c r="K13" i="19"/>
  <c r="AR37" i="14"/>
  <c r="N15" i="17"/>
  <c r="K22" i="4"/>
  <c r="D12" i="20"/>
  <c r="C13" i="19"/>
  <c r="F12" i="20"/>
  <c r="J9" i="14"/>
  <c r="J48" i="14"/>
  <c r="J49" i="14"/>
  <c r="AK20" i="14"/>
  <c r="AK48" i="14" s="1"/>
  <c r="AK49" i="14" s="1"/>
  <c r="N32" i="7"/>
  <c r="I32" i="7" s="1"/>
  <c r="M25" i="7"/>
  <c r="AS24" i="14"/>
  <c r="M9" i="14"/>
  <c r="M48" i="14"/>
  <c r="M49" i="14" s="1"/>
  <c r="Y20" i="14"/>
  <c r="Y48" i="14"/>
  <c r="Y49" i="14"/>
  <c r="AR27" i="14"/>
  <c r="M18" i="7"/>
  <c r="N27" i="7"/>
  <c r="AS26" i="14"/>
  <c r="E69" i="19"/>
  <c r="S20" i="14"/>
  <c r="S48" i="14"/>
  <c r="S49" i="14"/>
  <c r="N20" i="7"/>
  <c r="I20" i="7" s="1"/>
  <c r="AS45" i="14"/>
  <c r="M46" i="7"/>
  <c r="T12" i="7"/>
  <c r="T10" i="7" s="1"/>
  <c r="G11" i="20" s="1"/>
  <c r="M42" i="7"/>
  <c r="I42" i="7" s="1"/>
  <c r="J22" i="17"/>
  <c r="H26" i="2"/>
  <c r="E27" i="4" s="1"/>
  <c r="F28" i="7"/>
  <c r="G28" i="7"/>
  <c r="D27" i="13"/>
  <c r="M34" i="7"/>
  <c r="N44" i="7"/>
  <c r="Q65" i="19"/>
  <c r="L46" i="4"/>
  <c r="Q19" i="7"/>
  <c r="N46" i="7"/>
  <c r="H27" i="2"/>
  <c r="E28" i="4" s="1"/>
  <c r="Y74" i="4"/>
  <c r="N24" i="19"/>
  <c r="H26" i="4"/>
  <c r="X74" i="4"/>
  <c r="AI20" i="14"/>
  <c r="AI48" i="14"/>
  <c r="AI49" i="14"/>
  <c r="F30" i="8"/>
  <c r="AC20" i="14"/>
  <c r="AA20" i="14"/>
  <c r="AA48" i="14" s="1"/>
  <c r="AA49" i="14" s="1"/>
  <c r="N9" i="14"/>
  <c r="N48" i="14"/>
  <c r="N49" i="14"/>
  <c r="O9" i="14"/>
  <c r="O48" i="14"/>
  <c r="O49" i="14"/>
  <c r="AB20" i="14"/>
  <c r="AB48" i="14"/>
  <c r="AB49" i="14"/>
  <c r="O43" i="7"/>
  <c r="I43" i="7" s="1"/>
  <c r="L43" i="7" s="1"/>
  <c r="P14" i="7"/>
  <c r="AR36" i="14"/>
  <c r="M11" i="7"/>
  <c r="C10" i="19"/>
  <c r="F9" i="20"/>
  <c r="D9" i="20"/>
  <c r="K10" i="19"/>
  <c r="S14" i="7"/>
  <c r="P8" i="4"/>
  <c r="W20" i="14"/>
  <c r="W48" i="14" s="1"/>
  <c r="W49" i="14" s="1"/>
  <c r="AG20" i="14"/>
  <c r="AG48" i="14"/>
  <c r="AG49" i="14" s="1"/>
  <c r="M44" i="7"/>
  <c r="Q21" i="14"/>
  <c r="P21" i="14"/>
  <c r="AR21" i="14" s="1"/>
  <c r="AJ20" i="14"/>
  <c r="AJ48" i="14"/>
  <c r="AJ49" i="14"/>
  <c r="Z20" i="14"/>
  <c r="Z48" i="14" s="1"/>
  <c r="Z49" i="14"/>
  <c r="AH20" i="14"/>
  <c r="AH48" i="14"/>
  <c r="AH49" i="14" s="1"/>
  <c r="S24" i="7"/>
  <c r="J30" i="8"/>
  <c r="N30" i="7"/>
  <c r="D16" i="4"/>
  <c r="J11" i="17"/>
  <c r="F17" i="3"/>
  <c r="G17" i="3" s="1"/>
  <c r="D16" i="14"/>
  <c r="H16" i="2"/>
  <c r="E16" i="4" s="1"/>
  <c r="AE20" i="14"/>
  <c r="AE48" i="14"/>
  <c r="AE49" i="14" s="1"/>
  <c r="R44" i="7"/>
  <c r="P48" i="7"/>
  <c r="M7" i="20" s="1"/>
  <c r="AS47" i="14"/>
  <c r="AX47" i="14"/>
  <c r="M23" i="7"/>
  <c r="M26" i="7"/>
  <c r="X20" i="14"/>
  <c r="X48" i="14"/>
  <c r="X49" i="14" s="1"/>
  <c r="T20" i="7"/>
  <c r="AM20" i="14"/>
  <c r="AM48" i="14" s="1"/>
  <c r="AM49" i="14" s="1"/>
  <c r="U20" i="14"/>
  <c r="U48" i="14" s="1"/>
  <c r="U49" i="14" s="1"/>
  <c r="O23" i="7"/>
  <c r="U42" i="7"/>
  <c r="M16" i="7"/>
  <c r="AS15" i="14"/>
  <c r="AX15" i="14" s="1"/>
  <c r="B90" i="4"/>
  <c r="B110" i="4"/>
  <c r="N12" i="7"/>
  <c r="I12" i="7" s="1"/>
  <c r="F38" i="3"/>
  <c r="G38" i="3" s="1"/>
  <c r="D37" i="14"/>
  <c r="J32" i="17"/>
  <c r="D37" i="13"/>
  <c r="K62" i="19"/>
  <c r="AR11" i="14"/>
  <c r="I13" i="14"/>
  <c r="O36" i="7"/>
  <c r="AF20" i="14"/>
  <c r="AF48" i="14" s="1"/>
  <c r="AF49" i="14" s="1"/>
  <c r="L33" i="4"/>
  <c r="H33" i="4"/>
  <c r="L13" i="3"/>
  <c r="H48" i="3"/>
  <c r="M13" i="3" s="1"/>
  <c r="F4" i="20"/>
  <c r="D4" i="20"/>
  <c r="F47" i="7"/>
  <c r="G47" i="7" s="1"/>
  <c r="F47" i="3"/>
  <c r="G47" i="3" s="1"/>
  <c r="J41" i="17"/>
  <c r="H57" i="2"/>
  <c r="E58" i="4" s="1"/>
  <c r="D58" i="4"/>
  <c r="D46" i="13"/>
  <c r="D46" i="14"/>
  <c r="E44" i="24"/>
  <c r="E15" i="24"/>
  <c r="E40" i="24"/>
  <c r="E27" i="24"/>
  <c r="E17" i="24"/>
  <c r="E33" i="24"/>
  <c r="E28" i="24"/>
  <c r="E30" i="24"/>
  <c r="E18" i="24"/>
  <c r="E38" i="24"/>
  <c r="E36" i="24"/>
  <c r="E37" i="24"/>
  <c r="E29" i="24"/>
  <c r="E34" i="24"/>
  <c r="E26" i="24"/>
  <c r="E16" i="24"/>
  <c r="E11" i="24"/>
  <c r="E22" i="24"/>
  <c r="E31" i="24"/>
  <c r="E14" i="24"/>
  <c r="E24" i="24"/>
  <c r="E20" i="24"/>
  <c r="E41" i="24"/>
  <c r="E46" i="24"/>
  <c r="E13" i="24"/>
  <c r="D39" i="14"/>
  <c r="BC39" i="14" s="1"/>
  <c r="H50" i="2"/>
  <c r="E51" i="4" s="1"/>
  <c r="F40" i="3"/>
  <c r="H40" i="3" s="1"/>
  <c r="F40" i="7"/>
  <c r="G40" i="7" s="1"/>
  <c r="D39" i="13"/>
  <c r="D51" i="4"/>
  <c r="L51" i="4" s="1"/>
  <c r="J34" i="17"/>
  <c r="H39" i="3"/>
  <c r="H50" i="4"/>
  <c r="K50" i="4"/>
  <c r="D11" i="19"/>
  <c r="S8" i="4"/>
  <c r="D19" i="19"/>
  <c r="E19" i="19" s="1"/>
  <c r="H27" i="4"/>
  <c r="K42" i="4"/>
  <c r="H42" i="4"/>
  <c r="H51" i="4"/>
  <c r="D20" i="5"/>
  <c r="D13" i="19"/>
  <c r="K41" i="4"/>
  <c r="H41" i="4"/>
  <c r="V74" i="4"/>
  <c r="N51" i="19"/>
  <c r="H24" i="19"/>
  <c r="D18" i="19"/>
  <c r="E18" i="19" s="1"/>
  <c r="E48" i="13"/>
  <c r="N62" i="19"/>
  <c r="AR25" i="14"/>
  <c r="J16" i="17"/>
  <c r="H21" i="2"/>
  <c r="F22" i="7"/>
  <c r="G22" i="7" s="1"/>
  <c r="D21" i="13"/>
  <c r="F22" i="3"/>
  <c r="G22" i="3" s="1"/>
  <c r="H11" i="9"/>
  <c r="H11" i="8"/>
  <c r="R12" i="7"/>
  <c r="N22" i="7"/>
  <c r="Q20" i="14"/>
  <c r="Q48" i="14"/>
  <c r="Q49" i="14"/>
  <c r="P49" i="14" s="1"/>
  <c r="AU24" i="14"/>
  <c r="AX24" i="14"/>
  <c r="BC24" i="14"/>
  <c r="I9" i="14"/>
  <c r="I48" i="14"/>
  <c r="I49" i="14" s="1"/>
  <c r="AS35" i="14"/>
  <c r="G9" i="14"/>
  <c r="G48" i="14" s="1"/>
  <c r="AC10" i="14"/>
  <c r="C36" i="21" s="1"/>
  <c r="AU15" i="14"/>
  <c r="BC15" i="14"/>
  <c r="AY15" i="14"/>
  <c r="T35" i="7"/>
  <c r="R35" i="7"/>
  <c r="P24" i="7"/>
  <c r="P21" i="7" s="1"/>
  <c r="J7" i="20" s="1"/>
  <c r="H17" i="3"/>
  <c r="Q34" i="7"/>
  <c r="P34" i="7"/>
  <c r="I11" i="9"/>
  <c r="I8" i="9" s="1"/>
  <c r="I11" i="8"/>
  <c r="H47" i="3"/>
  <c r="E22" i="4"/>
  <c r="AC12" i="14"/>
  <c r="N38" i="7"/>
  <c r="I38" i="7" s="1"/>
  <c r="AS37" i="14"/>
  <c r="AX37" i="14"/>
  <c r="P31" i="7"/>
  <c r="AS30" i="14"/>
  <c r="N26" i="7"/>
  <c r="AS25" i="14"/>
  <c r="S11" i="7"/>
  <c r="J13" i="20"/>
  <c r="K13" i="20" s="1"/>
  <c r="R22" i="7"/>
  <c r="P20" i="14"/>
  <c r="AS22" i="14"/>
  <c r="N37" i="7"/>
  <c r="AS36" i="14"/>
  <c r="N39" i="7"/>
  <c r="AS38" i="14"/>
  <c r="J11" i="9"/>
  <c r="J11" i="8"/>
  <c r="J8" i="8" s="1"/>
  <c r="O40" i="7"/>
  <c r="AS39" i="14"/>
  <c r="P20" i="7"/>
  <c r="AS19" i="14"/>
  <c r="J16" i="20"/>
  <c r="K16" i="20" s="1"/>
  <c r="R34" i="7"/>
  <c r="I34" i="7" s="1"/>
  <c r="AT10" i="14"/>
  <c r="P10" i="14"/>
  <c r="AR10" i="14"/>
  <c r="M41" i="7"/>
  <c r="I41" i="7" s="1"/>
  <c r="AS40" i="14"/>
  <c r="R42" i="7"/>
  <c r="AS41" i="14"/>
  <c r="P29" i="7"/>
  <c r="AS28" i="14"/>
  <c r="O24" i="7"/>
  <c r="AS23" i="14"/>
  <c r="S32" i="7"/>
  <c r="AS31" i="14"/>
  <c r="AS42" i="14"/>
  <c r="F9" i="8"/>
  <c r="F9" i="9"/>
  <c r="D9" i="9"/>
  <c r="S19" i="7"/>
  <c r="AS18" i="14"/>
  <c r="Q45" i="7"/>
  <c r="AS44" i="14"/>
  <c r="T18" i="7"/>
  <c r="I18" i="7" s="1"/>
  <c r="AS17" i="14"/>
  <c r="K11" i="8"/>
  <c r="K11" i="9"/>
  <c r="K8" i="9"/>
  <c r="P35" i="7"/>
  <c r="AS34" i="14"/>
  <c r="U30" i="7"/>
  <c r="AS29" i="14"/>
  <c r="AC9" i="14"/>
  <c r="S34" i="7"/>
  <c r="AS32" i="14"/>
  <c r="P33" i="7"/>
  <c r="N14" i="7"/>
  <c r="AS13" i="14"/>
  <c r="N13" i="7"/>
  <c r="U28" i="7"/>
  <c r="Q44" i="7"/>
  <c r="AS43" i="14"/>
  <c r="O28" i="7"/>
  <c r="AS27" i="14"/>
  <c r="P17" i="7"/>
  <c r="I17" i="7" s="1"/>
  <c r="AS16" i="14"/>
  <c r="Q22" i="7"/>
  <c r="U15" i="7"/>
  <c r="AS14" i="14"/>
  <c r="C51" i="21"/>
  <c r="BD19" i="14"/>
  <c r="BD29" i="14"/>
  <c r="J18" i="20"/>
  <c r="K18" i="20" s="1"/>
  <c r="AS21" i="14"/>
  <c r="M22" i="7"/>
  <c r="F8" i="9"/>
  <c r="G18" i="20"/>
  <c r="AT9" i="14"/>
  <c r="AC48" i="14"/>
  <c r="AC49" i="14"/>
  <c r="BD44" i="14"/>
  <c r="Q12" i="7"/>
  <c r="Q10" i="7" s="1"/>
  <c r="G8" i="20" s="1"/>
  <c r="H8" i="20" s="1"/>
  <c r="AS11" i="14"/>
  <c r="P12" i="14"/>
  <c r="AR12" i="14" s="1"/>
  <c r="C37" i="21"/>
  <c r="C35" i="21"/>
  <c r="AT12" i="14"/>
  <c r="O13" i="7"/>
  <c r="AU38" i="14"/>
  <c r="P28" i="7"/>
  <c r="I28" i="7" s="1"/>
  <c r="J17" i="20"/>
  <c r="K17" i="20" s="1"/>
  <c r="L11" i="9"/>
  <c r="L8" i="9"/>
  <c r="L11" i="8"/>
  <c r="L8" i="8" s="1"/>
  <c r="BD13" i="14"/>
  <c r="P9" i="14"/>
  <c r="P48" i="14" s="1"/>
  <c r="N34" i="7"/>
  <c r="AS33" i="14"/>
  <c r="AS20" i="14"/>
  <c r="F10" i="14"/>
  <c r="C58" i="21"/>
  <c r="C52" i="21"/>
  <c r="E52" i="21" s="1"/>
  <c r="M13" i="7"/>
  <c r="T34" i="7"/>
  <c r="G16" i="20"/>
  <c r="H16" i="20" s="1"/>
  <c r="H12" i="14"/>
  <c r="F9" i="14"/>
  <c r="F48" i="14"/>
  <c r="H9" i="14"/>
  <c r="P13" i="7"/>
  <c r="Q13" i="7"/>
  <c r="H48" i="14"/>
  <c r="H49" i="14" s="1"/>
  <c r="R13" i="7"/>
  <c r="S13" i="7"/>
  <c r="N11" i="7"/>
  <c r="T13" i="7"/>
  <c r="N16" i="20"/>
  <c r="E8" i="10"/>
  <c r="D8" i="10"/>
  <c r="O6" i="10" s="1"/>
  <c r="D21" i="10"/>
  <c r="E19" i="10"/>
  <c r="D19" i="10"/>
  <c r="E8" i="9"/>
  <c r="D27" i="9"/>
  <c r="D20" i="9"/>
  <c r="AU39" i="14"/>
  <c r="R27" i="19"/>
  <c r="G17" i="2"/>
  <c r="L9" i="2"/>
  <c r="Q64" i="19"/>
  <c r="P77" i="19"/>
  <c r="K24" i="19"/>
  <c r="T50" i="19"/>
  <c r="R58" i="19"/>
  <c r="N63" i="19"/>
  <c r="C68" i="16"/>
  <c r="K8" i="19"/>
  <c r="I20" i="19"/>
  <c r="F5" i="19"/>
  <c r="F78" i="4"/>
  <c r="Q46" i="19"/>
  <c r="H38" i="19"/>
  <c r="N45" i="19"/>
  <c r="M58" i="19"/>
  <c r="D67" i="16"/>
  <c r="K7" i="19"/>
  <c r="R28" i="19"/>
  <c r="T28" i="19" s="1"/>
  <c r="M9" i="2"/>
  <c r="I4" i="20"/>
  <c r="AU37" i="14"/>
  <c r="BC37" i="14"/>
  <c r="E62" i="19"/>
  <c r="G24" i="3"/>
  <c r="N36" i="19"/>
  <c r="M39" i="19"/>
  <c r="T53" i="19"/>
  <c r="S58" i="19"/>
  <c r="H22" i="3"/>
  <c r="Q54" i="19"/>
  <c r="K31" i="19"/>
  <c r="G52" i="2"/>
  <c r="F62" i="19"/>
  <c r="D43" i="4"/>
  <c r="L43" i="4" s="1"/>
  <c r="F33" i="3"/>
  <c r="D32" i="13"/>
  <c r="H42" i="2"/>
  <c r="E43" i="4" s="1"/>
  <c r="D23" i="14"/>
  <c r="AU23" i="14" s="1"/>
  <c r="J18" i="17"/>
  <c r="H23" i="2"/>
  <c r="E24" i="4" s="1"/>
  <c r="F43" i="19"/>
  <c r="H43" i="19" s="1"/>
  <c r="G22" i="2"/>
  <c r="D23" i="4" s="1"/>
  <c r="L23" i="4" s="1"/>
  <c r="G19" i="2"/>
  <c r="U24" i="19"/>
  <c r="W24" i="19" s="1"/>
  <c r="H29" i="19"/>
  <c r="K34" i="19"/>
  <c r="H50" i="19"/>
  <c r="D65" i="16"/>
  <c r="J20" i="19"/>
  <c r="H80" i="19"/>
  <c r="S77" i="19"/>
  <c r="D59" i="4"/>
  <c r="D124" i="4" s="1"/>
  <c r="D47" i="13"/>
  <c r="I50" i="19"/>
  <c r="K50" i="19" s="1"/>
  <c r="G25" i="2"/>
  <c r="D26" i="14" s="1"/>
  <c r="H14" i="20"/>
  <c r="U43" i="19"/>
  <c r="W43" i="19" s="1"/>
  <c r="G41" i="2"/>
  <c r="D31" i="14" s="1"/>
  <c r="H45" i="19"/>
  <c r="D61" i="19"/>
  <c r="J61" i="19" s="1"/>
  <c r="G42" i="19"/>
  <c r="J29" i="17"/>
  <c r="F35" i="3"/>
  <c r="G35" i="3" s="1"/>
  <c r="H58" i="2"/>
  <c r="E59" i="4" s="1"/>
  <c r="B100" i="4"/>
  <c r="B80" i="4"/>
  <c r="O24" i="19"/>
  <c r="G14" i="2"/>
  <c r="F15" i="7" s="1"/>
  <c r="J9" i="2"/>
  <c r="J66" i="2" s="1"/>
  <c r="J67" i="2" s="1"/>
  <c r="P9" i="2"/>
  <c r="F31" i="19"/>
  <c r="F39" i="19" s="1"/>
  <c r="A3" i="8"/>
  <c r="A4" i="6"/>
  <c r="A4" i="5"/>
  <c r="A3" i="18"/>
  <c r="A4" i="3"/>
  <c r="A3" i="9"/>
  <c r="A3" i="4"/>
  <c r="A3" i="7"/>
  <c r="J21" i="17"/>
  <c r="D26" i="4"/>
  <c r="L26" i="4" s="1"/>
  <c r="F8" i="20"/>
  <c r="C9" i="19"/>
  <c r="D8" i="20"/>
  <c r="C8" i="19"/>
  <c r="E8" i="19" s="1"/>
  <c r="C45" i="16" s="1"/>
  <c r="F7" i="20"/>
  <c r="D14" i="14"/>
  <c r="AY14" i="14" s="1"/>
  <c r="H14" i="2"/>
  <c r="E14" i="4" s="1"/>
  <c r="F15" i="3"/>
  <c r="H15" i="3" s="1"/>
  <c r="J9" i="17"/>
  <c r="D14" i="4"/>
  <c r="D22" i="13"/>
  <c r="AX23" i="14"/>
  <c r="BC23" i="14"/>
  <c r="H78" i="4"/>
  <c r="C12" i="19"/>
  <c r="D31" i="13"/>
  <c r="D20" i="4"/>
  <c r="L20" i="4" s="1"/>
  <c r="D19" i="13"/>
  <c r="F20" i="7"/>
  <c r="G20" i="7" s="1"/>
  <c r="H19" i="2"/>
  <c r="E20" i="4" s="1"/>
  <c r="F42" i="7"/>
  <c r="J36" i="17"/>
  <c r="F42" i="3"/>
  <c r="G42" i="3" s="1"/>
  <c r="D41" i="14"/>
  <c r="AU41" i="14" s="1"/>
  <c r="D41" i="13"/>
  <c r="D53" i="4"/>
  <c r="H52" i="2"/>
  <c r="E53" i="4" s="1"/>
  <c r="J12" i="17"/>
  <c r="D17" i="13"/>
  <c r="D18" i="4"/>
  <c r="H17" i="2"/>
  <c r="E18" i="4" s="1"/>
  <c r="F18" i="3"/>
  <c r="G18" i="3"/>
  <c r="D17" i="14"/>
  <c r="F18" i="7"/>
  <c r="C6" i="19"/>
  <c r="G33" i="3"/>
  <c r="H33" i="3"/>
  <c r="T27" i="19"/>
  <c r="G15" i="3"/>
  <c r="BC17" i="14"/>
  <c r="D25" i="8"/>
  <c r="F8" i="8"/>
  <c r="AV42" i="14"/>
  <c r="AW42" i="14" s="1"/>
  <c r="S10" i="7"/>
  <c r="G10" i="20" s="1"/>
  <c r="I30" i="7"/>
  <c r="AV29" i="14" s="1"/>
  <c r="AW29" i="14" s="1"/>
  <c r="I40" i="7"/>
  <c r="K40" i="7" s="1"/>
  <c r="BA39" i="14" s="1"/>
  <c r="I37" i="7"/>
  <c r="L37" i="7" s="1"/>
  <c r="I35" i="7"/>
  <c r="L35" i="7" s="1"/>
  <c r="I48" i="7"/>
  <c r="K48" i="7" s="1"/>
  <c r="BA47" i="14" s="1"/>
  <c r="L48" i="7"/>
  <c r="N10" i="20"/>
  <c r="I13" i="7"/>
  <c r="L13" i="7" s="1"/>
  <c r="I15" i="7"/>
  <c r="O21" i="7"/>
  <c r="J6" i="20" s="1"/>
  <c r="Q21" i="7"/>
  <c r="J8" i="20" s="1"/>
  <c r="L15" i="7"/>
  <c r="N21" i="7"/>
  <c r="J5" i="20" s="1"/>
  <c r="AV47" i="14"/>
  <c r="AW47" i="14" s="1"/>
  <c r="M10" i="7"/>
  <c r="I11" i="7"/>
  <c r="AV10" i="14" s="1"/>
  <c r="AW10" i="14" s="1"/>
  <c r="I31" i="7"/>
  <c r="I29" i="7"/>
  <c r="L29" i="7" s="1"/>
  <c r="I46" i="7"/>
  <c r="I47" i="7"/>
  <c r="L47" i="7" s="1"/>
  <c r="AV14" i="14"/>
  <c r="AW14" i="14" s="1"/>
  <c r="AV39" i="14"/>
  <c r="AW39" i="14" s="1"/>
  <c r="AV28" i="14"/>
  <c r="AW28" i="14" s="1"/>
  <c r="L46" i="7"/>
  <c r="L31" i="7"/>
  <c r="AV30" i="14"/>
  <c r="AW30" i="14" s="1"/>
  <c r="K47" i="7"/>
  <c r="BA46" i="14" s="1"/>
  <c r="G4" i="20"/>
  <c r="H4" i="20" s="1"/>
  <c r="H49" i="4"/>
  <c r="K49" i="4"/>
  <c r="F5" i="20"/>
  <c r="G49" i="14"/>
  <c r="E48" i="14"/>
  <c r="L49" i="14"/>
  <c r="L66" i="14"/>
  <c r="D56" i="16"/>
  <c r="D42" i="4"/>
  <c r="L42" i="4" s="1"/>
  <c r="D11" i="20"/>
  <c r="BC14" i="14"/>
  <c r="D80" i="19"/>
  <c r="G80" i="19" s="1"/>
  <c r="G61" i="19"/>
  <c r="D26" i="13"/>
  <c r="F27" i="7"/>
  <c r="F27" i="3"/>
  <c r="G27" i="3" s="1"/>
  <c r="F23" i="3"/>
  <c r="G23" i="3" s="1"/>
  <c r="J17" i="17"/>
  <c r="J15" i="17" s="1"/>
  <c r="J47" i="17" s="1"/>
  <c r="H22" i="2"/>
  <c r="F23" i="7"/>
  <c r="G23" i="7" s="1"/>
  <c r="AS10" i="14"/>
  <c r="F49" i="14"/>
  <c r="J26" i="17"/>
  <c r="H41" i="2"/>
  <c r="E42" i="4" s="1"/>
  <c r="F32" i="3"/>
  <c r="G32" i="3"/>
  <c r="F32" i="7"/>
  <c r="E49" i="13"/>
  <c r="O9" i="4"/>
  <c r="I13" i="4"/>
  <c r="J26" i="19"/>
  <c r="H54" i="4"/>
  <c r="K54" i="4"/>
  <c r="J33" i="19"/>
  <c r="K33" i="19" s="1"/>
  <c r="V9" i="4"/>
  <c r="X9" i="4"/>
  <c r="E35" i="19"/>
  <c r="E34" i="19"/>
  <c r="W9" i="4"/>
  <c r="V28" i="19"/>
  <c r="W28" i="19"/>
  <c r="Q9" i="4"/>
  <c r="I20" i="4"/>
  <c r="D7" i="20"/>
  <c r="F58" i="19"/>
  <c r="AS12" i="14"/>
  <c r="E51" i="21"/>
  <c r="D11" i="8"/>
  <c r="G40" i="3"/>
  <c r="F19" i="8"/>
  <c r="AU47" i="14"/>
  <c r="H52" i="4"/>
  <c r="M9" i="4"/>
  <c r="I11" i="4"/>
  <c r="G55" i="19"/>
  <c r="H55" i="19" s="1"/>
  <c r="I23" i="4"/>
  <c r="Z21" i="4"/>
  <c r="G56" i="19"/>
  <c r="H56" i="19" s="1"/>
  <c r="R10" i="7"/>
  <c r="G9" i="20" s="1"/>
  <c r="H9" i="20" s="1"/>
  <c r="H12" i="4"/>
  <c r="E24" i="19"/>
  <c r="I10" i="4"/>
  <c r="AS9" i="13"/>
  <c r="AS8" i="13"/>
  <c r="S24" i="19"/>
  <c r="S39" i="19" s="1"/>
  <c r="I18" i="4"/>
  <c r="N17" i="17"/>
  <c r="I58" i="4"/>
  <c r="G25" i="19"/>
  <c r="N9" i="4"/>
  <c r="G31" i="19"/>
  <c r="H31" i="19" s="1"/>
  <c r="T9" i="4"/>
  <c r="I16" i="4"/>
  <c r="P34" i="19"/>
  <c r="I14" i="4"/>
  <c r="V39" i="19"/>
  <c r="E9" i="14"/>
  <c r="K12" i="4"/>
  <c r="K56" i="4"/>
  <c r="H56" i="4"/>
  <c r="I24" i="4"/>
  <c r="M21" i="4"/>
  <c r="G8" i="9"/>
  <c r="AP48" i="13"/>
  <c r="AP49" i="13"/>
  <c r="P49" i="13" s="1"/>
  <c r="AA21" i="4"/>
  <c r="H15" i="20"/>
  <c r="D31" i="19"/>
  <c r="D39" i="19" s="1"/>
  <c r="E31" i="19"/>
  <c r="K12" i="19"/>
  <c r="D72" i="16"/>
  <c r="D11" i="9"/>
  <c r="D12" i="9"/>
  <c r="H8" i="9"/>
  <c r="D6" i="23"/>
  <c r="G19" i="8"/>
  <c r="B83" i="4"/>
  <c r="I8" i="8"/>
  <c r="AR24" i="14"/>
  <c r="J8" i="9"/>
  <c r="R20" i="6"/>
  <c r="E19" i="9"/>
  <c r="D18" i="10"/>
  <c r="E16" i="3"/>
  <c r="G31" i="4"/>
  <c r="G35" i="4"/>
  <c r="G39" i="4"/>
  <c r="G32" i="4"/>
  <c r="G36" i="4"/>
  <c r="G40" i="4"/>
  <c r="G33" i="4"/>
  <c r="G37" i="4"/>
  <c r="G41" i="4"/>
  <c r="G30" i="4"/>
  <c r="G34" i="4"/>
  <c r="G38" i="4"/>
  <c r="G29" i="4"/>
  <c r="H19" i="9"/>
  <c r="I7" i="23"/>
  <c r="I6" i="23" s="1"/>
  <c r="G17" i="23"/>
  <c r="G6" i="23" s="1"/>
  <c r="H8" i="24"/>
  <c r="L8" i="24"/>
  <c r="L54" i="24"/>
  <c r="L55" i="24" s="1"/>
  <c r="W48" i="19"/>
  <c r="G19" i="9"/>
  <c r="D33" i="9"/>
  <c r="K19" i="8"/>
  <c r="N17" i="20"/>
  <c r="T46" i="19"/>
  <c r="G10" i="4"/>
  <c r="G9" i="4"/>
  <c r="G9" i="6"/>
  <c r="K20" i="6"/>
  <c r="R9" i="6"/>
  <c r="N14" i="20"/>
  <c r="I31" i="4"/>
  <c r="L31" i="4" s="1"/>
  <c r="J32" i="24"/>
  <c r="H26" i="23"/>
  <c r="H25" i="23" s="1"/>
  <c r="H19" i="24"/>
  <c r="F43" i="24"/>
  <c r="D43" i="24" s="1"/>
  <c r="D39" i="24"/>
  <c r="E39" i="24"/>
  <c r="K11" i="4"/>
  <c r="H11" i="4"/>
  <c r="I9" i="4"/>
  <c r="BD12" i="14"/>
  <c r="N12" i="17"/>
  <c r="H20" i="4"/>
  <c r="K20" i="4"/>
  <c r="AS9" i="14"/>
  <c r="BD10" i="14"/>
  <c r="J80" i="19"/>
  <c r="M80" i="19" s="1"/>
  <c r="P80" i="19" s="1"/>
  <c r="D6" i="19"/>
  <c r="E6" i="19" s="1"/>
  <c r="C43" i="16" s="1"/>
  <c r="N8" i="4"/>
  <c r="K10" i="4"/>
  <c r="H10" i="4"/>
  <c r="N4" i="17"/>
  <c r="G18" i="19"/>
  <c r="H18" i="19" s="1"/>
  <c r="Z8" i="4"/>
  <c r="Z75" i="4"/>
  <c r="D5" i="19"/>
  <c r="M8" i="4"/>
  <c r="Q8" i="4"/>
  <c r="D9" i="19"/>
  <c r="K13" i="4"/>
  <c r="N10" i="17"/>
  <c r="H13" i="4"/>
  <c r="H14" i="4"/>
  <c r="K14" i="4"/>
  <c r="L14" i="4"/>
  <c r="N5" i="17"/>
  <c r="J19" i="24"/>
  <c r="J54" i="24"/>
  <c r="J55" i="24" s="1"/>
  <c r="D20" i="6"/>
  <c r="H24" i="4"/>
  <c r="L24" i="4"/>
  <c r="K24" i="4"/>
  <c r="N18" i="17"/>
  <c r="Q34" i="19"/>
  <c r="P39" i="19"/>
  <c r="H25" i="19"/>
  <c r="H18" i="4"/>
  <c r="L18" i="4"/>
  <c r="N11" i="17"/>
  <c r="K18" i="4"/>
  <c r="H23" i="4"/>
  <c r="N16" i="17"/>
  <c r="K23" i="4"/>
  <c r="D16" i="19"/>
  <c r="E16" i="19" s="1"/>
  <c r="D7" i="19"/>
  <c r="O8" i="4"/>
  <c r="E23" i="4"/>
  <c r="D19" i="9"/>
  <c r="H54" i="24"/>
  <c r="H55" i="24"/>
  <c r="G5" i="19"/>
  <c r="H31" i="4"/>
  <c r="D9" i="6"/>
  <c r="F19" i="24"/>
  <c r="F54" i="24" s="1"/>
  <c r="F55" i="24" s="1"/>
  <c r="G19" i="19"/>
  <c r="H19" i="19" s="1"/>
  <c r="AA8" i="4"/>
  <c r="AA75" i="4" s="1"/>
  <c r="D8" i="9"/>
  <c r="O6" i="9"/>
  <c r="K16" i="4"/>
  <c r="N6" i="17"/>
  <c r="H16" i="4"/>
  <c r="L16" i="4"/>
  <c r="D12" i="19"/>
  <c r="E12" i="19" s="1"/>
  <c r="C49" i="16" s="1"/>
  <c r="H58" i="4"/>
  <c r="K58" i="4"/>
  <c r="L58" i="4"/>
  <c r="D15" i="19"/>
  <c r="E15" i="19" s="1"/>
  <c r="W8" i="4"/>
  <c r="W75" i="4"/>
  <c r="D14" i="19"/>
  <c r="E14" i="19" s="1"/>
  <c r="V8" i="4"/>
  <c r="V75" i="4"/>
  <c r="E49" i="14"/>
  <c r="D49" i="14" s="1"/>
  <c r="AX49" i="14" s="1"/>
  <c r="AS8" i="14"/>
  <c r="J4" i="16"/>
  <c r="G118" i="4"/>
  <c r="K9" i="4"/>
  <c r="L9" i="4"/>
  <c r="H9" i="4"/>
  <c r="N25" i="17"/>
  <c r="D22" i="8"/>
  <c r="D29" i="8"/>
  <c r="E8" i="8"/>
  <c r="K8" i="8"/>
  <c r="M8" i="8"/>
  <c r="D21" i="8"/>
  <c r="E19" i="8"/>
  <c r="D16" i="8"/>
  <c r="D14" i="8"/>
  <c r="G8" i="8"/>
  <c r="H19" i="8"/>
  <c r="I19" i="8"/>
  <c r="D13" i="8"/>
  <c r="M19" i="8"/>
  <c r="J19" i="8"/>
  <c r="H8" i="8"/>
  <c r="D9" i="8"/>
  <c r="D8" i="8" s="1"/>
  <c r="C173" i="11"/>
  <c r="C51" i="18"/>
  <c r="E51" i="18" s="1"/>
  <c r="C53" i="18"/>
  <c r="E53" i="18" s="1"/>
  <c r="C5" i="21"/>
  <c r="E5" i="21" s="1"/>
  <c r="C45" i="18"/>
  <c r="E45" i="18" s="1"/>
  <c r="C6" i="21"/>
  <c r="E6" i="21" s="1"/>
  <c r="C54" i="18"/>
  <c r="E54" i="18" s="1"/>
  <c r="E8" i="11"/>
  <c r="E13" i="11" s="1"/>
  <c r="C13" i="18"/>
  <c r="E13" i="18" s="1"/>
  <c r="C47" i="18"/>
  <c r="E47" i="18" s="1"/>
  <c r="C55" i="18"/>
  <c r="E55" i="18" s="1"/>
  <c r="G5" i="21"/>
  <c r="D36" i="21" s="1"/>
  <c r="E36" i="21" s="1"/>
  <c r="E35" i="21" s="1"/>
  <c r="D9" i="21"/>
  <c r="E9" i="21" s="1"/>
  <c r="C57" i="11"/>
  <c r="C63" i="11"/>
  <c r="C56" i="18"/>
  <c r="E56" i="18" s="1"/>
  <c r="C48" i="18"/>
  <c r="E48" i="18" s="1"/>
  <c r="C57" i="18"/>
  <c r="E57" i="18" s="1"/>
  <c r="C81" i="11"/>
  <c r="C195" i="11"/>
  <c r="C38" i="11"/>
  <c r="C71" i="11"/>
  <c r="C114" i="11"/>
  <c r="E227" i="11"/>
  <c r="C19" i="11"/>
  <c r="E16" i="11"/>
  <c r="E19" i="11" s="1"/>
  <c r="E200" i="11"/>
  <c r="E195" i="11" s="1"/>
  <c r="C227" i="11"/>
  <c r="C8" i="21" s="1"/>
  <c r="E8" i="21" s="1"/>
  <c r="C185" i="11"/>
  <c r="F44" i="11"/>
  <c r="F45" i="11" s="1"/>
  <c r="F46" i="11" s="1"/>
  <c r="D38" i="21"/>
  <c r="E38" i="21" s="1"/>
  <c r="D37" i="21"/>
  <c r="E37" i="21" s="1"/>
  <c r="C4" i="21"/>
  <c r="C3" i="21" s="1"/>
  <c r="F64" i="11"/>
  <c r="F59" i="11"/>
  <c r="F58" i="11"/>
  <c r="AX17" i="14"/>
  <c r="AY17" i="14"/>
  <c r="AU17" i="14"/>
  <c r="H5" i="19"/>
  <c r="G58" i="19"/>
  <c r="J39" i="19"/>
  <c r="D53" i="16"/>
  <c r="G42" i="7"/>
  <c r="H18" i="3"/>
  <c r="BC46" i="14"/>
  <c r="T48" i="19"/>
  <c r="G11" i="2"/>
  <c r="J6" i="17" s="1"/>
  <c r="B92" i="4"/>
  <c r="B112" i="4"/>
  <c r="N96" i="19"/>
  <c r="C66" i="16"/>
  <c r="K6" i="19"/>
  <c r="K20" i="19" s="1"/>
  <c r="A3" i="12"/>
  <c r="D11" i="13"/>
  <c r="F12" i="3"/>
  <c r="H12" i="3" s="1"/>
  <c r="D11" i="14"/>
  <c r="AU11" i="14" s="1"/>
  <c r="G12" i="3"/>
  <c r="D10" i="21" l="1"/>
  <c r="E10" i="21" s="1"/>
  <c r="E4" i="21"/>
  <c r="E38" i="11"/>
  <c r="E114" i="11"/>
  <c r="C41" i="11"/>
  <c r="D58" i="21"/>
  <c r="E58" i="21" s="1"/>
  <c r="L17" i="7"/>
  <c r="AV16" i="14"/>
  <c r="AW16" i="14" s="1"/>
  <c r="AV11" i="14"/>
  <c r="AW11" i="14" s="1"/>
  <c r="L12" i="7"/>
  <c r="AV17" i="14"/>
  <c r="AW17" i="14" s="1"/>
  <c r="L18" i="7"/>
  <c r="L27" i="7"/>
  <c r="AV26" i="14"/>
  <c r="AW26" i="14" s="1"/>
  <c r="K16" i="7"/>
  <c r="BA15" i="14" s="1"/>
  <c r="L16" i="7"/>
  <c r="AV15" i="14"/>
  <c r="AW15" i="14" s="1"/>
  <c r="L14" i="7"/>
  <c r="AV13" i="14"/>
  <c r="AW13" i="14" s="1"/>
  <c r="L26" i="7"/>
  <c r="AV25" i="14"/>
  <c r="AW25" i="14" s="1"/>
  <c r="AV18" i="14"/>
  <c r="AW18" i="14" s="1"/>
  <c r="L19" i="7"/>
  <c r="AV37" i="14"/>
  <c r="AW37" i="14" s="1"/>
  <c r="L38" i="7"/>
  <c r="AV41" i="14"/>
  <c r="AW41" i="14" s="1"/>
  <c r="L42" i="7"/>
  <c r="K42" i="7"/>
  <c r="BA41" i="14" s="1"/>
  <c r="AV19" i="14"/>
  <c r="AW19" i="14" s="1"/>
  <c r="K20" i="7"/>
  <c r="BA19" i="14" s="1"/>
  <c r="L20" i="7"/>
  <c r="L32" i="7"/>
  <c r="AV31" i="14"/>
  <c r="AW31" i="14" s="1"/>
  <c r="I21" i="7"/>
  <c r="J4" i="20"/>
  <c r="K4" i="20" s="1"/>
  <c r="K25" i="7"/>
  <c r="BA24" i="14" s="1"/>
  <c r="L25" i="7"/>
  <c r="AV24" i="14"/>
  <c r="AW24" i="14" s="1"/>
  <c r="L33" i="7"/>
  <c r="AV32" i="14"/>
  <c r="AW32" i="14" s="1"/>
  <c r="AV44" i="14"/>
  <c r="AW44" i="14" s="1"/>
  <c r="L45" i="7"/>
  <c r="L41" i="7"/>
  <c r="AV40" i="14"/>
  <c r="AW40" i="14" s="1"/>
  <c r="AV33" i="14"/>
  <c r="AW33" i="14" s="1"/>
  <c r="L34" i="7"/>
  <c r="L40" i="7"/>
  <c r="I24" i="7"/>
  <c r="K27" i="7"/>
  <c r="BA26" i="14" s="1"/>
  <c r="AV46" i="14"/>
  <c r="AW46" i="14" s="1"/>
  <c r="L19" i="20"/>
  <c r="AV36" i="14"/>
  <c r="AW36" i="14" s="1"/>
  <c r="O10" i="7"/>
  <c r="I36" i="7"/>
  <c r="N11" i="20"/>
  <c r="L11" i="7"/>
  <c r="I39" i="7"/>
  <c r="K32" i="7"/>
  <c r="BA31" i="14" s="1"/>
  <c r="K35" i="7"/>
  <c r="BA34" i="14" s="1"/>
  <c r="AV34" i="14"/>
  <c r="AW34" i="14" s="1"/>
  <c r="L30" i="7"/>
  <c r="AV12" i="14"/>
  <c r="AW12" i="14" s="1"/>
  <c r="I22" i="7"/>
  <c r="G27" i="7"/>
  <c r="N10" i="7"/>
  <c r="G5" i="20" s="1"/>
  <c r="I23" i="7"/>
  <c r="N8" i="20"/>
  <c r="N5" i="20"/>
  <c r="H35" i="3"/>
  <c r="T62" i="19"/>
  <c r="F96" i="19"/>
  <c r="I8" i="2"/>
  <c r="I66" i="2"/>
  <c r="U26" i="19"/>
  <c r="W26" i="19" s="1"/>
  <c r="K63" i="2"/>
  <c r="I58" i="19"/>
  <c r="D77" i="19"/>
  <c r="Q66" i="2"/>
  <c r="Q67" i="2" s="1"/>
  <c r="K26" i="19"/>
  <c r="AX11" i="14"/>
  <c r="BC11" i="14"/>
  <c r="H7" i="20"/>
  <c r="N49" i="19"/>
  <c r="C77" i="19"/>
  <c r="L77" i="19"/>
  <c r="AU31" i="14"/>
  <c r="AX31" i="14"/>
  <c r="G15" i="7"/>
  <c r="K15" i="7"/>
  <c r="BA14" i="14" s="1"/>
  <c r="T32" i="19"/>
  <c r="R39" i="19"/>
  <c r="N47" i="19"/>
  <c r="L58" i="19"/>
  <c r="BC26" i="14"/>
  <c r="BD26" i="14" s="1"/>
  <c r="AU26" i="14"/>
  <c r="G32" i="7"/>
  <c r="K69" i="19"/>
  <c r="Q29" i="19"/>
  <c r="W25" i="19"/>
  <c r="Q8" i="2"/>
  <c r="G39" i="19"/>
  <c r="N31" i="19"/>
  <c r="Q49" i="19"/>
  <c r="K67" i="19"/>
  <c r="G47" i="2"/>
  <c r="D48" i="4" s="1"/>
  <c r="L48" i="4" s="1"/>
  <c r="Q66" i="19"/>
  <c r="Q77" i="19" s="1"/>
  <c r="T67" i="19"/>
  <c r="T77" i="19" s="1"/>
  <c r="H83" i="19"/>
  <c r="H85" i="19"/>
  <c r="H87" i="19"/>
  <c r="H89" i="19"/>
  <c r="I30" i="4"/>
  <c r="H11" i="20"/>
  <c r="F11" i="20"/>
  <c r="K96" i="19"/>
  <c r="G18" i="2"/>
  <c r="G13" i="2"/>
  <c r="G44" i="2"/>
  <c r="D45" i="4" s="1"/>
  <c r="Q51" i="19"/>
  <c r="G55" i="2"/>
  <c r="T24" i="19"/>
  <c r="E39" i="19"/>
  <c r="D14" i="13"/>
  <c r="H25" i="2"/>
  <c r="E26" i="4" s="1"/>
  <c r="D5" i="20"/>
  <c r="H5" i="20" s="1"/>
  <c r="J8" i="2"/>
  <c r="AX39" i="14"/>
  <c r="C5" i="19"/>
  <c r="E5" i="19" s="1"/>
  <c r="C42" i="16" s="1"/>
  <c r="N27" i="19"/>
  <c r="Q50" i="19"/>
  <c r="E49" i="19"/>
  <c r="G46" i="2"/>
  <c r="F21" i="3"/>
  <c r="K31" i="4"/>
  <c r="AX41" i="14"/>
  <c r="BC41" i="14"/>
  <c r="BC16" i="14"/>
  <c r="BD16" i="14" s="1"/>
  <c r="H39" i="4"/>
  <c r="K39" i="4"/>
  <c r="L39" i="4"/>
  <c r="D28" i="14"/>
  <c r="F29" i="3"/>
  <c r="G29" i="3" s="1"/>
  <c r="AY11" i="14"/>
  <c r="F12" i="7"/>
  <c r="D11" i="4"/>
  <c r="L11" i="4" s="1"/>
  <c r="BC31" i="14"/>
  <c r="BD31" i="14" s="1"/>
  <c r="H23" i="3"/>
  <c r="AX26" i="14"/>
  <c r="AU14" i="14"/>
  <c r="G18" i="7"/>
  <c r="K18" i="7"/>
  <c r="BA17" i="14" s="1"/>
  <c r="AU46" i="14"/>
  <c r="AX46" i="14"/>
  <c r="D28" i="4"/>
  <c r="F7" i="19"/>
  <c r="H7" i="19" s="1"/>
  <c r="I6" i="20"/>
  <c r="K6" i="20" s="1"/>
  <c r="B105" i="4"/>
  <c r="B85" i="4"/>
  <c r="F86" i="4"/>
  <c r="H86" i="4" s="1"/>
  <c r="F13" i="19"/>
  <c r="F19" i="7"/>
  <c r="J13" i="17"/>
  <c r="D18" i="13"/>
  <c r="J8" i="17"/>
  <c r="D13" i="14"/>
  <c r="BC13" i="14" s="1"/>
  <c r="D13" i="13"/>
  <c r="D13" i="4"/>
  <c r="L13" i="4" s="1"/>
  <c r="F14" i="3"/>
  <c r="M61" i="19"/>
  <c r="P61" i="19" s="1"/>
  <c r="S61" i="19" s="1"/>
  <c r="V61" i="19"/>
  <c r="AX16" i="14"/>
  <c r="AU16" i="14"/>
  <c r="AY16" i="14"/>
  <c r="J7" i="17"/>
  <c r="D12" i="14"/>
  <c r="F13" i="7"/>
  <c r="D12" i="4"/>
  <c r="L12" i="4" s="1"/>
  <c r="F13" i="3"/>
  <c r="D12" i="13"/>
  <c r="F6" i="19"/>
  <c r="H6" i="19" s="1"/>
  <c r="I5" i="20"/>
  <c r="K5" i="20" s="1"/>
  <c r="H11" i="2"/>
  <c r="E11" i="4" s="1"/>
  <c r="J19" i="20"/>
  <c r="E9" i="19"/>
  <c r="C46" i="16" s="1"/>
  <c r="AX14" i="14"/>
  <c r="O39" i="19"/>
  <c r="Q24" i="19"/>
  <c r="F20" i="3"/>
  <c r="D19" i="14"/>
  <c r="J14" i="17"/>
  <c r="H13" i="19"/>
  <c r="N26" i="19"/>
  <c r="L39" i="19"/>
  <c r="AX38" i="14"/>
  <c r="BC38" i="14"/>
  <c r="Q53" i="19"/>
  <c r="P58" i="19"/>
  <c r="K54" i="19"/>
  <c r="J58" i="19"/>
  <c r="K76" i="19"/>
  <c r="J77" i="19"/>
  <c r="K10" i="20"/>
  <c r="D22" i="14"/>
  <c r="B104" i="4"/>
  <c r="B89" i="4"/>
  <c r="B109" i="4"/>
  <c r="G10" i="2"/>
  <c r="C29" i="19"/>
  <c r="C39" i="19" s="1"/>
  <c r="L20" i="2"/>
  <c r="F8" i="19" s="1"/>
  <c r="H8" i="19" s="1"/>
  <c r="C46" i="19"/>
  <c r="C61" i="19"/>
  <c r="F42" i="19"/>
  <c r="I42" i="19" s="1"/>
  <c r="L42" i="19" s="1"/>
  <c r="O42" i="19" s="1"/>
  <c r="R42" i="19" s="1"/>
  <c r="U42" i="19" s="1"/>
  <c r="J38" i="17"/>
  <c r="D43" i="14"/>
  <c r="AU43" i="14" s="1"/>
  <c r="F44" i="7"/>
  <c r="G44" i="7" s="1"/>
  <c r="P6" i="4"/>
  <c r="H7" i="5"/>
  <c r="B8" i="19"/>
  <c r="B12" i="19"/>
  <c r="L7" i="5"/>
  <c r="L7" i="6"/>
  <c r="I64" i="19"/>
  <c r="I77" i="19" s="1"/>
  <c r="G56" i="2"/>
  <c r="J31" i="17"/>
  <c r="H47" i="2"/>
  <c r="E48" i="4" s="1"/>
  <c r="U77" i="19"/>
  <c r="W64" i="19"/>
  <c r="W77" i="19" s="1"/>
  <c r="K38" i="7"/>
  <c r="BA37" i="14" s="1"/>
  <c r="H18" i="20"/>
  <c r="E13" i="19"/>
  <c r="C50" i="16" s="1"/>
  <c r="I28" i="19"/>
  <c r="T43" i="19"/>
  <c r="H11" i="19"/>
  <c r="K30" i="19"/>
  <c r="E66" i="19"/>
  <c r="G51" i="2"/>
  <c r="D52" i="4" s="1"/>
  <c r="L52" i="4" s="1"/>
  <c r="H17" i="20"/>
  <c r="H49" i="2"/>
  <c r="E50" i="4" s="1"/>
  <c r="N20" i="2"/>
  <c r="N8" i="2" s="1"/>
  <c r="F67" i="19"/>
  <c r="F77" i="19" s="1"/>
  <c r="O9" i="2"/>
  <c r="G28" i="2"/>
  <c r="O48" i="19"/>
  <c r="O58" i="19" s="1"/>
  <c r="P20" i="2"/>
  <c r="P8" i="2" s="1"/>
  <c r="U50" i="19"/>
  <c r="F36" i="7"/>
  <c r="G36" i="7" s="1"/>
  <c r="D47" i="4"/>
  <c r="L47" i="4" s="1"/>
  <c r="F113" i="4"/>
  <c r="F84" i="4"/>
  <c r="H84" i="4" s="1"/>
  <c r="B111" i="4"/>
  <c r="H66" i="19"/>
  <c r="B108" i="4"/>
  <c r="B88" i="4"/>
  <c r="C47" i="19"/>
  <c r="E47" i="19" s="1"/>
  <c r="M20" i="2"/>
  <c r="M66" i="2" s="1"/>
  <c r="M67" i="2" s="1"/>
  <c r="H82" i="19"/>
  <c r="K9" i="2"/>
  <c r="Q31" i="19"/>
  <c r="G40" i="2"/>
  <c r="E44" i="19"/>
  <c r="Q48" i="19"/>
  <c r="H49" i="19"/>
  <c r="W30" i="19"/>
  <c r="K48" i="19"/>
  <c r="K51" i="19"/>
  <c r="K64" i="19"/>
  <c r="E48" i="19"/>
  <c r="N68" i="19"/>
  <c r="W75" i="19"/>
  <c r="I40" i="4"/>
  <c r="I37" i="4"/>
  <c r="I38" i="4"/>
  <c r="I36" i="4"/>
  <c r="N69" i="19"/>
  <c r="G53" i="2"/>
  <c r="F43" i="7" s="1"/>
  <c r="T44" i="19"/>
  <c r="H46" i="19"/>
  <c r="W32" i="19"/>
  <c r="H68" i="19"/>
  <c r="E63" i="19"/>
  <c r="N66" i="19"/>
  <c r="K66" i="19"/>
  <c r="E45" i="19"/>
  <c r="W47" i="19"/>
  <c r="E64" i="19"/>
  <c r="N28" i="19"/>
  <c r="H28" i="19"/>
  <c r="H39" i="19" s="1"/>
  <c r="E70" i="19"/>
  <c r="W36" i="19"/>
  <c r="G24" i="2"/>
  <c r="I35" i="4"/>
  <c r="N25" i="19"/>
  <c r="Q27" i="19"/>
  <c r="H70" i="19"/>
  <c r="N44" i="19"/>
  <c r="N58" i="19" s="1"/>
  <c r="N65" i="19"/>
  <c r="N77" i="19" s="1"/>
  <c r="K70" i="19"/>
  <c r="N67" i="19"/>
  <c r="K68" i="19"/>
  <c r="E3" i="21"/>
  <c r="E43" i="24"/>
  <c r="D57" i="24"/>
  <c r="G6" i="20"/>
  <c r="I10" i="7"/>
  <c r="AV35" i="14"/>
  <c r="AW35" i="14" s="1"/>
  <c r="L36" i="7"/>
  <c r="L21" i="7"/>
  <c r="AV20" i="14"/>
  <c r="AW20" i="14" s="1"/>
  <c r="K28" i="7"/>
  <c r="BA27" i="14" s="1"/>
  <c r="L28" i="7"/>
  <c r="AV27" i="14"/>
  <c r="AW27" i="14" s="1"/>
  <c r="N7" i="20"/>
  <c r="N19" i="20" s="1"/>
  <c r="M19" i="20"/>
  <c r="C54" i="21"/>
  <c r="C59" i="21"/>
  <c r="C60" i="21" s="1"/>
  <c r="BC49" i="14"/>
  <c r="L23" i="7"/>
  <c r="AV22" i="14"/>
  <c r="AW22" i="14" s="1"/>
  <c r="K23" i="7"/>
  <c r="BA22" i="14" s="1"/>
  <c r="AV38" i="14"/>
  <c r="AW38" i="14" s="1"/>
  <c r="K39" i="7"/>
  <c r="BA38" i="14" s="1"/>
  <c r="L39" i="7"/>
  <c r="F29" i="7"/>
  <c r="D28" i="13"/>
  <c r="J23" i="17"/>
  <c r="AR35" i="14"/>
  <c r="AR20" i="14" s="1"/>
  <c r="I12" i="20"/>
  <c r="K12" i="20" s="1"/>
  <c r="G62" i="19"/>
  <c r="I53" i="4"/>
  <c r="AR9" i="14"/>
  <c r="I44" i="7"/>
  <c r="D21" i="14"/>
  <c r="D22" i="4"/>
  <c r="L22" i="4" s="1"/>
  <c r="D9" i="5"/>
  <c r="I7" i="20"/>
  <c r="K7" i="20" s="1"/>
  <c r="F81" i="4"/>
  <c r="K52" i="4"/>
  <c r="K43" i="4"/>
  <c r="H43" i="4"/>
  <c r="F34" i="3"/>
  <c r="D33" i="14"/>
  <c r="D33" i="13"/>
  <c r="J28" i="17"/>
  <c r="D18" i="14"/>
  <c r="D19" i="4"/>
  <c r="L19" i="4" s="1"/>
  <c r="D49" i="4"/>
  <c r="L49" i="4" s="1"/>
  <c r="H48" i="2"/>
  <c r="Y9" i="4"/>
  <c r="I45" i="4"/>
  <c r="K25" i="4"/>
  <c r="H25" i="4"/>
  <c r="K47" i="4"/>
  <c r="H53" i="2"/>
  <c r="E54" i="4" s="1"/>
  <c r="AV45" i="14"/>
  <c r="AW45" i="14" s="1"/>
  <c r="D30" i="8"/>
  <c r="D19" i="8" s="1"/>
  <c r="K27" i="4"/>
  <c r="L27" i="4"/>
  <c r="E10" i="19"/>
  <c r="R21" i="4"/>
  <c r="H51" i="2"/>
  <c r="E52" i="4" s="1"/>
  <c r="D40" i="14"/>
  <c r="AQ48" i="13"/>
  <c r="AQ49" i="13" s="1"/>
  <c r="D49" i="13" s="1"/>
  <c r="D27" i="14"/>
  <c r="F28" i="3"/>
  <c r="D12" i="5"/>
  <c r="H28" i="4"/>
  <c r="M77" i="19"/>
  <c r="T21" i="4"/>
  <c r="D34" i="14"/>
  <c r="Q96" i="19"/>
  <c r="F33" i="7"/>
  <c r="D32" i="14"/>
  <c r="E24" i="13"/>
  <c r="K25" i="19"/>
  <c r="E42" i="24"/>
  <c r="E10" i="24"/>
  <c r="E23" i="24"/>
  <c r="E35" i="24"/>
  <c r="E9" i="24"/>
  <c r="E21" i="24"/>
  <c r="E45" i="24"/>
  <c r="F17" i="7"/>
  <c r="L28" i="4"/>
  <c r="X21" i="4"/>
  <c r="AT13" i="14"/>
  <c r="I29" i="4"/>
  <c r="K48" i="4"/>
  <c r="C80" i="19"/>
  <c r="F80" i="19" s="1"/>
  <c r="I80" i="19" s="1"/>
  <c r="L80" i="19" s="1"/>
  <c r="O80" i="19" s="1"/>
  <c r="F61" i="19"/>
  <c r="I61" i="19" s="1"/>
  <c r="L61" i="19" s="1"/>
  <c r="O61" i="19" s="1"/>
  <c r="R61" i="19" s="1"/>
  <c r="U61" i="19" s="1"/>
  <c r="D43" i="13"/>
  <c r="H54" i="2"/>
  <c r="E55" i="4" s="1"/>
  <c r="F44" i="3"/>
  <c r="G44" i="3" s="1"/>
  <c r="E40" i="13"/>
  <c r="I59" i="4"/>
  <c r="E16" i="13"/>
  <c r="E20" i="13"/>
  <c r="E34" i="13"/>
  <c r="E26" i="13"/>
  <c r="F26" i="7"/>
  <c r="D25" i="4"/>
  <c r="L25" i="4" s="1"/>
  <c r="J7" i="23"/>
  <c r="J6" i="23" s="1"/>
  <c r="E65" i="19"/>
  <c r="T45" i="19"/>
  <c r="E173" i="11"/>
  <c r="N7" i="23"/>
  <c r="N6" i="23" s="1"/>
  <c r="G8" i="24"/>
  <c r="G54" i="24" s="1"/>
  <c r="G55" i="24" s="1"/>
  <c r="E41" i="11"/>
  <c r="K19" i="24"/>
  <c r="K12" i="24"/>
  <c r="D12" i="24" s="1"/>
  <c r="M32" i="24"/>
  <c r="D32" i="24" s="1"/>
  <c r="L24" i="7" l="1"/>
  <c r="AV23" i="14"/>
  <c r="AW23" i="14" s="1"/>
  <c r="K24" i="7"/>
  <c r="BA23" i="14" s="1"/>
  <c r="L22" i="7"/>
  <c r="K22" i="7"/>
  <c r="BA21" i="14" s="1"/>
  <c r="AV21" i="14"/>
  <c r="AW21" i="14" s="1"/>
  <c r="K8" i="2"/>
  <c r="K66" i="2"/>
  <c r="K67" i="2" s="1"/>
  <c r="O8" i="2"/>
  <c r="O66" i="2"/>
  <c r="O67" i="2" s="1"/>
  <c r="G69" i="2"/>
  <c r="P66" i="2"/>
  <c r="P67" i="2" s="1"/>
  <c r="M8" i="2"/>
  <c r="N66" i="2"/>
  <c r="N67" i="2" s="1"/>
  <c r="D54" i="4"/>
  <c r="L54" i="4" s="1"/>
  <c r="W39" i="19"/>
  <c r="U39" i="19"/>
  <c r="I67" i="2"/>
  <c r="M74" i="4"/>
  <c r="M75" i="4" s="1"/>
  <c r="H67" i="19"/>
  <c r="K77" i="19"/>
  <c r="L66" i="2"/>
  <c r="J30" i="17"/>
  <c r="F36" i="3"/>
  <c r="F41" i="7"/>
  <c r="J35" i="17"/>
  <c r="D42" i="13"/>
  <c r="K36" i="7"/>
  <c r="BA35" i="14" s="1"/>
  <c r="D35" i="14"/>
  <c r="F37" i="3"/>
  <c r="T39" i="19"/>
  <c r="H13" i="2"/>
  <c r="E13" i="4" s="1"/>
  <c r="F14" i="7"/>
  <c r="H30" i="4"/>
  <c r="L30" i="4"/>
  <c r="K30" i="4"/>
  <c r="D35" i="13"/>
  <c r="H46" i="2"/>
  <c r="E47" i="4" s="1"/>
  <c r="L8" i="2"/>
  <c r="D44" i="13"/>
  <c r="J39" i="17"/>
  <c r="F45" i="7"/>
  <c r="D44" i="14"/>
  <c r="F45" i="3"/>
  <c r="H55" i="2"/>
  <c r="E56" i="4" s="1"/>
  <c r="D56" i="4"/>
  <c r="L56" i="4" s="1"/>
  <c r="F19" i="3"/>
  <c r="H18" i="2"/>
  <c r="E19" i="4" s="1"/>
  <c r="H44" i="2"/>
  <c r="E45" i="4" s="1"/>
  <c r="F34" i="7"/>
  <c r="D36" i="14"/>
  <c r="D36" i="13"/>
  <c r="F37" i="7"/>
  <c r="F31" i="3"/>
  <c r="G31" i="3" s="1"/>
  <c r="H40" i="2"/>
  <c r="E41" i="4" s="1"/>
  <c r="D30" i="13"/>
  <c r="J25" i="17"/>
  <c r="F31" i="7"/>
  <c r="D30" i="14"/>
  <c r="D41" i="4"/>
  <c r="L41" i="4" s="1"/>
  <c r="F10" i="20"/>
  <c r="D10" i="20"/>
  <c r="H10" i="20" s="1"/>
  <c r="C11" i="19"/>
  <c r="E11" i="19" s="1"/>
  <c r="C48" i="16" s="1"/>
  <c r="T58" i="19"/>
  <c r="D25" i="14"/>
  <c r="J20" i="17"/>
  <c r="F26" i="3"/>
  <c r="G26" i="3" s="1"/>
  <c r="D25" i="13"/>
  <c r="H24" i="2"/>
  <c r="E25" i="4" s="1"/>
  <c r="G20" i="2"/>
  <c r="N39" i="19"/>
  <c r="K36" i="4"/>
  <c r="H36" i="4"/>
  <c r="L36" i="4"/>
  <c r="Q58" i="19"/>
  <c r="F6" i="20"/>
  <c r="F19" i="20" s="1"/>
  <c r="D6" i="20"/>
  <c r="C7" i="19"/>
  <c r="F85" i="4"/>
  <c r="H85" i="4" s="1"/>
  <c r="I11" i="20"/>
  <c r="K11" i="20" s="1"/>
  <c r="F12" i="19"/>
  <c r="D40" i="13"/>
  <c r="F41" i="3"/>
  <c r="BC43" i="14"/>
  <c r="AX43" i="14"/>
  <c r="C58" i="19"/>
  <c r="E46" i="19"/>
  <c r="E58" i="19" s="1"/>
  <c r="G20" i="3"/>
  <c r="H20" i="3"/>
  <c r="N74" i="4"/>
  <c r="N75" i="4" s="1"/>
  <c r="G13" i="7"/>
  <c r="K13" i="7"/>
  <c r="BA12" i="14" s="1"/>
  <c r="G14" i="3"/>
  <c r="H14" i="3"/>
  <c r="H37" i="4"/>
  <c r="L37" i="4"/>
  <c r="K37" i="4"/>
  <c r="K35" i="4"/>
  <c r="H35" i="4"/>
  <c r="L35" i="4"/>
  <c r="F43" i="3"/>
  <c r="G43" i="3" s="1"/>
  <c r="D42" i="14"/>
  <c r="K40" i="4"/>
  <c r="L40" i="4"/>
  <c r="H40" i="4"/>
  <c r="W50" i="19"/>
  <c r="W58" i="19" s="1"/>
  <c r="U58" i="19"/>
  <c r="D45" i="13"/>
  <c r="D57" i="4"/>
  <c r="L57" i="4" s="1"/>
  <c r="D45" i="14"/>
  <c r="F46" i="7"/>
  <c r="F46" i="3"/>
  <c r="H56" i="2"/>
  <c r="E57" i="4" s="1"/>
  <c r="J40" i="17"/>
  <c r="H10" i="2"/>
  <c r="E10" i="4" s="1"/>
  <c r="J5" i="17"/>
  <c r="J4" i="17" s="1"/>
  <c r="F11" i="7"/>
  <c r="D10" i="14"/>
  <c r="F11" i="3"/>
  <c r="D10" i="4"/>
  <c r="L10" i="4" s="1"/>
  <c r="D10" i="13"/>
  <c r="D9" i="13" s="1"/>
  <c r="E77" i="19"/>
  <c r="J37" i="17"/>
  <c r="H58" i="19"/>
  <c r="K38" i="4"/>
  <c r="H38" i="4"/>
  <c r="L38" i="4"/>
  <c r="K58" i="19"/>
  <c r="G107" i="4"/>
  <c r="G106" i="4"/>
  <c r="G110" i="4"/>
  <c r="H113" i="4"/>
  <c r="G101" i="4"/>
  <c r="G108" i="4"/>
  <c r="G109" i="4"/>
  <c r="G111" i="4"/>
  <c r="G104" i="4"/>
  <c r="G105" i="4"/>
  <c r="G102" i="4"/>
  <c r="G112" i="4"/>
  <c r="G100" i="4"/>
  <c r="G103" i="4"/>
  <c r="G98" i="4"/>
  <c r="G113" i="4" s="1"/>
  <c r="G99" i="4"/>
  <c r="BC35" i="14"/>
  <c r="AX35" i="14"/>
  <c r="AU35" i="14"/>
  <c r="I9" i="20"/>
  <c r="K9" i="20" s="1"/>
  <c r="F10" i="19"/>
  <c r="F83" i="4"/>
  <c r="H83" i="4" s="1"/>
  <c r="K28" i="19"/>
  <c r="K39" i="19" s="1"/>
  <c r="I39" i="19"/>
  <c r="G37" i="3"/>
  <c r="H37" i="3"/>
  <c r="Q39" i="19"/>
  <c r="AX12" i="14"/>
  <c r="AY12" i="14"/>
  <c r="BC12" i="14"/>
  <c r="AU12" i="14"/>
  <c r="AX28" i="14"/>
  <c r="AU28" i="14"/>
  <c r="BC28" i="14"/>
  <c r="F9" i="19"/>
  <c r="H9" i="19" s="1"/>
  <c r="F82" i="4"/>
  <c r="H82" i="4" s="1"/>
  <c r="I8" i="20"/>
  <c r="K8" i="20" s="1"/>
  <c r="D29" i="13"/>
  <c r="D20" i="13" s="1"/>
  <c r="D8" i="13" s="1"/>
  <c r="F30" i="7"/>
  <c r="H28" i="2"/>
  <c r="E29" i="4" s="1"/>
  <c r="F30" i="3"/>
  <c r="D29" i="14"/>
  <c r="D20" i="14" s="1"/>
  <c r="J24" i="17"/>
  <c r="D29" i="4"/>
  <c r="B101" i="4"/>
  <c r="B81" i="4"/>
  <c r="G9" i="2"/>
  <c r="H13" i="3"/>
  <c r="G13" i="3"/>
  <c r="O74" i="4"/>
  <c r="O75" i="4" s="1"/>
  <c r="G12" i="7"/>
  <c r="K12" i="7"/>
  <c r="BA11" i="14" s="1"/>
  <c r="H21" i="3"/>
  <c r="M12" i="3" s="1"/>
  <c r="G21" i="3"/>
  <c r="L12" i="3"/>
  <c r="BC22" i="14"/>
  <c r="AX22" i="14"/>
  <c r="AU22" i="14"/>
  <c r="BC19" i="14"/>
  <c r="AY19" i="14"/>
  <c r="AU19" i="14"/>
  <c r="AX19" i="14"/>
  <c r="AY13" i="14"/>
  <c r="AU13" i="14"/>
  <c r="AX13" i="14"/>
  <c r="G19" i="7"/>
  <c r="K19" i="7"/>
  <c r="BA18" i="14" s="1"/>
  <c r="D8" i="24"/>
  <c r="E12" i="24"/>
  <c r="E32" i="24"/>
  <c r="D19" i="24"/>
  <c r="E19" i="24" s="1"/>
  <c r="G41" i="7"/>
  <c r="K41" i="7"/>
  <c r="BA40" i="14" s="1"/>
  <c r="BC34" i="14"/>
  <c r="AU34" i="14"/>
  <c r="AX34" i="14"/>
  <c r="G10" i="19"/>
  <c r="R8" i="4"/>
  <c r="AB21" i="4"/>
  <c r="L45" i="4"/>
  <c r="N19" i="17"/>
  <c r="K45" i="4"/>
  <c r="H45" i="4"/>
  <c r="H81" i="4"/>
  <c r="AX21" i="14"/>
  <c r="BC21" i="14"/>
  <c r="AU21" i="14"/>
  <c r="K53" i="4"/>
  <c r="H53" i="4"/>
  <c r="L53" i="4"/>
  <c r="U74" i="4"/>
  <c r="U75" i="4" s="1"/>
  <c r="G29" i="7"/>
  <c r="K29" i="7"/>
  <c r="BA28" i="14" s="1"/>
  <c r="AY21" i="14"/>
  <c r="H6" i="20"/>
  <c r="H19" i="20" s="1"/>
  <c r="G19" i="20"/>
  <c r="K8" i="24"/>
  <c r="K54" i="24" s="1"/>
  <c r="K55" i="24" s="1"/>
  <c r="G26" i="7"/>
  <c r="K26" i="7"/>
  <c r="BA25" i="14" s="1"/>
  <c r="M19" i="24"/>
  <c r="M54" i="24" s="1"/>
  <c r="M55" i="24" s="1"/>
  <c r="H59" i="4"/>
  <c r="N27" i="17"/>
  <c r="K59" i="4"/>
  <c r="G120" i="4"/>
  <c r="J6" i="16"/>
  <c r="L59" i="4"/>
  <c r="G16" i="19"/>
  <c r="H16" i="19" s="1"/>
  <c r="X8" i="4"/>
  <c r="X75" i="4" s="1"/>
  <c r="BC32" i="14"/>
  <c r="AX32" i="14"/>
  <c r="AU32" i="14"/>
  <c r="G12" i="19"/>
  <c r="T8" i="4"/>
  <c r="H28" i="3"/>
  <c r="G28" i="3"/>
  <c r="J30" i="3"/>
  <c r="C47" i="16"/>
  <c r="G43" i="7"/>
  <c r="K43" i="7"/>
  <c r="BA42" i="14" s="1"/>
  <c r="D17" i="19"/>
  <c r="Y8" i="4"/>
  <c r="Y75" i="4" s="1"/>
  <c r="AY18" i="14"/>
  <c r="BC18" i="14"/>
  <c r="AX18" i="14"/>
  <c r="AU18" i="14"/>
  <c r="AX33" i="14"/>
  <c r="AU33" i="14"/>
  <c r="L44" i="7"/>
  <c r="AV43" i="14"/>
  <c r="AW43" i="14" s="1"/>
  <c r="K44" i="7"/>
  <c r="BA43" i="14" s="1"/>
  <c r="G77" i="19"/>
  <c r="H62" i="19"/>
  <c r="H77" i="19" s="1"/>
  <c r="BC33" i="14"/>
  <c r="BD33" i="14" s="1"/>
  <c r="E54" i="21"/>
  <c r="E50" i="21" s="1"/>
  <c r="E55" i="21" s="1"/>
  <c r="C50" i="21"/>
  <c r="K29" i="4"/>
  <c r="I21" i="4"/>
  <c r="H29" i="4"/>
  <c r="L29" i="4"/>
  <c r="G33" i="7"/>
  <c r="K33" i="7"/>
  <c r="BA32" i="14" s="1"/>
  <c r="BC27" i="14"/>
  <c r="AU27" i="14"/>
  <c r="AX27" i="14"/>
  <c r="BC40" i="14"/>
  <c r="AX40" i="14"/>
  <c r="AU40" i="14"/>
  <c r="E49" i="4"/>
  <c r="H20" i="2"/>
  <c r="E21" i="4" s="1"/>
  <c r="H34" i="3"/>
  <c r="I34" i="3" s="1"/>
  <c r="G34" i="3"/>
  <c r="K17" i="7"/>
  <c r="BA16" i="14" s="1"/>
  <c r="G17" i="7"/>
  <c r="AV9" i="14"/>
  <c r="AW9" i="14" s="1"/>
  <c r="L10" i="7"/>
  <c r="L9" i="7" s="1"/>
  <c r="J10" i="7"/>
  <c r="I8" i="7"/>
  <c r="J44" i="7" s="1"/>
  <c r="K19" i="20" l="1"/>
  <c r="L67" i="2"/>
  <c r="P74" i="4"/>
  <c r="P75" i="4" s="1"/>
  <c r="G8" i="2"/>
  <c r="G66" i="2"/>
  <c r="G67" i="2" s="1"/>
  <c r="G34" i="7"/>
  <c r="K34" i="7"/>
  <c r="BA33" i="14" s="1"/>
  <c r="G45" i="7"/>
  <c r="K45" i="7"/>
  <c r="BA44" i="14" s="1"/>
  <c r="D19" i="20"/>
  <c r="G37" i="7"/>
  <c r="K37" i="7"/>
  <c r="BA36" i="14" s="1"/>
  <c r="G14" i="7"/>
  <c r="K14" i="7"/>
  <c r="BA13" i="14" s="1"/>
  <c r="G45" i="3"/>
  <c r="H45" i="3"/>
  <c r="H36" i="3"/>
  <c r="G36" i="3"/>
  <c r="AU36" i="14"/>
  <c r="BC36" i="14"/>
  <c r="AX36" i="14"/>
  <c r="AU44" i="14"/>
  <c r="AX44" i="14"/>
  <c r="BC44" i="14"/>
  <c r="H9" i="2"/>
  <c r="E9" i="4" s="1"/>
  <c r="D9" i="4"/>
  <c r="D4" i="16"/>
  <c r="D5" i="16"/>
  <c r="D21" i="4"/>
  <c r="D123" i="4" s="1"/>
  <c r="F21" i="7"/>
  <c r="S74" i="4"/>
  <c r="S75" i="4" s="1"/>
  <c r="G11" i="7"/>
  <c r="K11" i="7"/>
  <c r="BA10" i="14" s="1"/>
  <c r="AU45" i="14"/>
  <c r="AX45" i="14"/>
  <c r="BC45" i="14"/>
  <c r="BC42" i="14"/>
  <c r="AU42" i="14"/>
  <c r="AX42" i="14"/>
  <c r="BC25" i="14"/>
  <c r="AU25" i="14"/>
  <c r="AX25" i="14"/>
  <c r="I19" i="20"/>
  <c r="H30" i="3"/>
  <c r="G30" i="3"/>
  <c r="Q74" i="4"/>
  <c r="Q75" i="4" s="1"/>
  <c r="R74" i="4"/>
  <c r="R75" i="4" s="1"/>
  <c r="J43" i="17"/>
  <c r="J46" i="17"/>
  <c r="G41" i="3"/>
  <c r="H41" i="3"/>
  <c r="K31" i="7"/>
  <c r="BA30" i="14" s="1"/>
  <c r="G31" i="7"/>
  <c r="G30" i="7"/>
  <c r="K30" i="7"/>
  <c r="BA29" i="14" s="1"/>
  <c r="AX10" i="14"/>
  <c r="AU10" i="14"/>
  <c r="AY10" i="14"/>
  <c r="BC10" i="14"/>
  <c r="G46" i="7"/>
  <c r="K46" i="7"/>
  <c r="BA45" i="14" s="1"/>
  <c r="C20" i="19"/>
  <c r="E7" i="19"/>
  <c r="C44" i="16" s="1"/>
  <c r="D9" i="14"/>
  <c r="AX9" i="14" s="1"/>
  <c r="F93" i="4"/>
  <c r="G86" i="4" s="1"/>
  <c r="AX29" i="14"/>
  <c r="AU29" i="14"/>
  <c r="BC29" i="14"/>
  <c r="T74" i="4"/>
  <c r="T75" i="4" s="1"/>
  <c r="BC30" i="14"/>
  <c r="AU30" i="14"/>
  <c r="AX30" i="14"/>
  <c r="F10" i="7"/>
  <c r="K10" i="7" s="1"/>
  <c r="G11" i="3"/>
  <c r="H11" i="3"/>
  <c r="F10" i="3"/>
  <c r="H46" i="3"/>
  <c r="G46" i="3"/>
  <c r="D8" i="14"/>
  <c r="BA9" i="14"/>
  <c r="G79" i="4"/>
  <c r="G90" i="4"/>
  <c r="J30" i="7"/>
  <c r="J46" i="7"/>
  <c r="J17" i="7"/>
  <c r="J32" i="7"/>
  <c r="J25" i="7"/>
  <c r="J21" i="7"/>
  <c r="J8" i="7" s="1"/>
  <c r="J14" i="7"/>
  <c r="J31" i="7"/>
  <c r="J15" i="7"/>
  <c r="J43" i="7"/>
  <c r="J16" i="7"/>
  <c r="J20" i="7"/>
  <c r="J19" i="7"/>
  <c r="J41" i="7"/>
  <c r="J29" i="7"/>
  <c r="J18" i="7"/>
  <c r="J37" i="7"/>
  <c r="J13" i="7"/>
  <c r="J23" i="7"/>
  <c r="J11" i="7"/>
  <c r="J24" i="7"/>
  <c r="J45" i="7"/>
  <c r="J48" i="7"/>
  <c r="J12" i="7"/>
  <c r="J40" i="7"/>
  <c r="J47" i="7"/>
  <c r="J42" i="7"/>
  <c r="J33" i="7"/>
  <c r="J28" i="7"/>
  <c r="J22" i="7"/>
  <c r="J38" i="7"/>
  <c r="J27" i="7"/>
  <c r="J26" i="7"/>
  <c r="J34" i="7"/>
  <c r="J35" i="7"/>
  <c r="J36" i="7"/>
  <c r="J39" i="7"/>
  <c r="J5" i="16"/>
  <c r="H21" i="4"/>
  <c r="H8" i="4" s="1"/>
  <c r="I8" i="4"/>
  <c r="K21" i="4"/>
  <c r="G119" i="4"/>
  <c r="N26" i="17"/>
  <c r="AB22" i="4"/>
  <c r="L21" i="4"/>
  <c r="E17" i="19"/>
  <c r="D20" i="19"/>
  <c r="H10" i="19"/>
  <c r="D58" i="16"/>
  <c r="G20" i="19"/>
  <c r="D60" i="16"/>
  <c r="H12" i="19"/>
  <c r="AY20" i="14"/>
  <c r="AX20" i="14"/>
  <c r="BC20" i="14"/>
  <c r="AU20" i="14"/>
  <c r="BB20" i="14"/>
  <c r="E8" i="24"/>
  <c r="D54" i="24"/>
  <c r="D55" i="24" s="1"/>
  <c r="G10" i="7" l="1"/>
  <c r="G83" i="4"/>
  <c r="G84" i="4"/>
  <c r="G87" i="4"/>
  <c r="G93" i="4"/>
  <c r="G91" i="4"/>
  <c r="G78" i="4"/>
  <c r="E20" i="19"/>
  <c r="G82" i="4"/>
  <c r="G80" i="4"/>
  <c r="G85" i="4"/>
  <c r="G92" i="4"/>
  <c r="G81" i="4"/>
  <c r="F8" i="7"/>
  <c r="H93" i="4"/>
  <c r="G89" i="4"/>
  <c r="G88" i="4"/>
  <c r="AU9" i="14"/>
  <c r="L11" i="3"/>
  <c r="D54" i="3"/>
  <c r="F9" i="3"/>
  <c r="G9" i="3" s="1"/>
  <c r="H10" i="3"/>
  <c r="G10" i="3"/>
  <c r="D7" i="16"/>
  <c r="E4" i="16" s="1"/>
  <c r="G21" i="7"/>
  <c r="G8" i="7" s="1"/>
  <c r="K21" i="7"/>
  <c r="BA20" i="14" s="1"/>
  <c r="D122" i="4"/>
  <c r="D8" i="4"/>
  <c r="H20" i="19"/>
  <c r="BC8" i="14"/>
  <c r="AX8" i="14"/>
  <c r="AT8" i="14"/>
  <c r="D66" i="14"/>
  <c r="J34" i="4"/>
  <c r="J36" i="4"/>
  <c r="J10" i="4"/>
  <c r="I75" i="4"/>
  <c r="L75" i="4" s="1"/>
  <c r="J28" i="4"/>
  <c r="J41" i="4"/>
  <c r="J18" i="4"/>
  <c r="J52" i="4"/>
  <c r="J57" i="4"/>
  <c r="J27" i="4"/>
  <c r="J55" i="4"/>
  <c r="J13" i="4"/>
  <c r="J15" i="4"/>
  <c r="J35" i="4"/>
  <c r="J11" i="4"/>
  <c r="J9" i="4" s="1"/>
  <c r="J30" i="4"/>
  <c r="J49" i="4"/>
  <c r="J12" i="4"/>
  <c r="J42" i="4"/>
  <c r="J40" i="4"/>
  <c r="J38" i="4"/>
  <c r="J14" i="4"/>
  <c r="J51" i="4"/>
  <c r="J39" i="4"/>
  <c r="J19" i="4"/>
  <c r="J47" i="4"/>
  <c r="J56" i="4"/>
  <c r="J32" i="4"/>
  <c r="J20" i="4"/>
  <c r="J37" i="4"/>
  <c r="J31" i="4"/>
  <c r="J46" i="4"/>
  <c r="J48" i="4"/>
  <c r="J43" i="4"/>
  <c r="J25" i="4"/>
  <c r="J24" i="4"/>
  <c r="J22" i="4"/>
  <c r="J33" i="4"/>
  <c r="J16" i="4"/>
  <c r="J50" i="4"/>
  <c r="J26" i="4"/>
  <c r="J58" i="4"/>
  <c r="J54" i="4"/>
  <c r="J23" i="4"/>
  <c r="J45" i="4"/>
  <c r="J29" i="4"/>
  <c r="J59" i="4"/>
  <c r="J53" i="4"/>
  <c r="J21" i="4" l="1"/>
  <c r="J8" i="4" s="1"/>
  <c r="E5" i="16"/>
  <c r="K5" i="16"/>
  <c r="K8" i="3"/>
  <c r="M11" i="3"/>
  <c r="E6" i="16"/>
  <c r="I5" i="16"/>
  <c r="G6" i="16"/>
  <c r="K4" i="16"/>
  <c r="G5" i="16"/>
  <c r="I6" i="16"/>
  <c r="I4" i="16"/>
  <c r="G4" i="16"/>
  <c r="K6" i="16"/>
</calcChain>
</file>

<file path=xl/comments1.xml><?xml version="1.0" encoding="utf-8"?>
<comments xmlns="http://schemas.openxmlformats.org/spreadsheetml/2006/main">
  <authors>
    <author>dell</author>
  </authors>
  <commentList>
    <comment ref="B43" authorId="0">
      <text>
        <r>
          <rPr>
            <b/>
            <sz val="9"/>
            <color indexed="81"/>
            <rFont val="Tahoma"/>
            <family val="2"/>
          </rPr>
          <t>dell:</t>
        </r>
        <r>
          <rPr>
            <sz val="9"/>
            <color indexed="81"/>
            <rFont val="Tahoma"/>
            <family val="2"/>
          </rPr>
          <t xml:space="preserve">
Tourism areas</t>
        </r>
      </text>
    </comment>
    <comment ref="B46" authorId="0">
      <text>
        <r>
          <rPr>
            <b/>
            <sz val="9"/>
            <color indexed="81"/>
            <rFont val="Tahoma"/>
            <family val="2"/>
          </rPr>
          <t>dell:</t>
        </r>
        <r>
          <rPr>
            <sz val="9"/>
            <color indexed="81"/>
            <rFont val="Tahoma"/>
            <family val="2"/>
          </rPr>
          <t xml:space="preserve">
should be divided into 2 types of (2.24 and 2.25 items)</t>
        </r>
      </text>
    </comment>
  </commentList>
</comments>
</file>

<file path=xl/sharedStrings.xml><?xml version="1.0" encoding="utf-8"?>
<sst xmlns="http://schemas.openxmlformats.org/spreadsheetml/2006/main" count="2813" uniqueCount="641">
  <si>
    <t>STT</t>
  </si>
  <si>
    <t>Ký hiệu biểu</t>
  </si>
  <si>
    <t>Tên biểu</t>
  </si>
  <si>
    <t>Biểu 01/CH</t>
  </si>
  <si>
    <t>Biểu 02/CH</t>
  </si>
  <si>
    <t>Biểu 03/CH</t>
  </si>
  <si>
    <t>Biểu 04/CH</t>
  </si>
  <si>
    <t>Biểu 05/CH</t>
  </si>
  <si>
    <t>Biểu 06/CH</t>
  </si>
  <si>
    <t>Biểu 07/CH</t>
  </si>
  <si>
    <t>Biểu 08/CH</t>
  </si>
  <si>
    <t>Biểu 09/CH</t>
  </si>
  <si>
    <t>Biểu 10/CH</t>
  </si>
  <si>
    <t>Biểu 11/CH</t>
  </si>
  <si>
    <t>Biểu 12/CH</t>
  </si>
  <si>
    <t>Biểu 13/CH</t>
  </si>
  <si>
    <t>Đơn vị tính: ha</t>
  </si>
  <si>
    <t>Chỉ tiêu sử dụng đất</t>
  </si>
  <si>
    <t>Mã</t>
  </si>
  <si>
    <t>Tổng diện tích</t>
  </si>
  <si>
    <t>Phân theo đơn vị hành chính</t>
  </si>
  <si>
    <t>(4) = (5)+...+(…)</t>
  </si>
  <si>
    <t>Đất nông nghiệp</t>
  </si>
  <si>
    <t>NNP</t>
  </si>
  <si>
    <t>Đất trồng lúa</t>
  </si>
  <si>
    <t>LUA</t>
  </si>
  <si>
    <t>Trong đó: Đất chuyên trồng lúa nước</t>
  </si>
  <si>
    <t>LUC</t>
  </si>
  <si>
    <t>Đất trồng cây hàng năm khác</t>
  </si>
  <si>
    <t>HNK</t>
  </si>
  <si>
    <t>Đất trồng cây lâu năm</t>
  </si>
  <si>
    <t>CLN</t>
  </si>
  <si>
    <t>Đất rừng phòng hộ</t>
  </si>
  <si>
    <t>RPH</t>
  </si>
  <si>
    <t>Đất rừng đặc dụng</t>
  </si>
  <si>
    <t>RDD</t>
  </si>
  <si>
    <t>Đất rừng sản xuất</t>
  </si>
  <si>
    <t>RSX</t>
  </si>
  <si>
    <t>Đất nuôi trồng thủy sản</t>
  </si>
  <si>
    <t>NTS</t>
  </si>
  <si>
    <t>Đất làm muối</t>
  </si>
  <si>
    <t>LMU</t>
  </si>
  <si>
    <t>Đất nông nghiệp khác</t>
  </si>
  <si>
    <t>NKH</t>
  </si>
  <si>
    <t>Đất phi nông nghiệp</t>
  </si>
  <si>
    <t>PNN</t>
  </si>
  <si>
    <t>Đất quốc phòng</t>
  </si>
  <si>
    <t>CQP</t>
  </si>
  <si>
    <t>Đất an ninh</t>
  </si>
  <si>
    <t>CAN</t>
  </si>
  <si>
    <t>Đất khu công nghiệp</t>
  </si>
  <si>
    <t>SKK</t>
  </si>
  <si>
    <t>Đất khu chế xuất</t>
  </si>
  <si>
    <t>SKT</t>
  </si>
  <si>
    <t>Đất cụm công nghiệp</t>
  </si>
  <si>
    <t>SKN</t>
  </si>
  <si>
    <t>Đất thương mại, dịch vụ</t>
  </si>
  <si>
    <t>TMD</t>
  </si>
  <si>
    <t>Đất cơ sở sản xuất phi nông nghiệp</t>
  </si>
  <si>
    <t>SKC</t>
  </si>
  <si>
    <t>Đất sử dụng cho hoạt động khoáng sản</t>
  </si>
  <si>
    <t>SKS</t>
  </si>
  <si>
    <t>Đất phát triển hạ tầng cấp quốc gia, cấp tỉnh, cấp huyện, cấp xã</t>
  </si>
  <si>
    <t>DHT</t>
  </si>
  <si>
    <t>Đất có di tích lịch sử - văn hóa</t>
  </si>
  <si>
    <t>DDT</t>
  </si>
  <si>
    <t>Đất danh lam thắng cảnh</t>
  </si>
  <si>
    <t>DDL</t>
  </si>
  <si>
    <t>Đất bãi thải, xử lý chất thải</t>
  </si>
  <si>
    <t>DRA</t>
  </si>
  <si>
    <t>Đất ở tại nông thôn</t>
  </si>
  <si>
    <t>ONT</t>
  </si>
  <si>
    <t>Đất ở tại đô thị</t>
  </si>
  <si>
    <t>ODT</t>
  </si>
  <si>
    <t>Đất xây dựng trụ sở cơ quan</t>
  </si>
  <si>
    <t>TSC</t>
  </si>
  <si>
    <t>Đất xây dựng trụ sở của tổ chức sự nghiệp</t>
  </si>
  <si>
    <t>DTS</t>
  </si>
  <si>
    <t>Đất xây dựng cơ sở ngoại giao</t>
  </si>
  <si>
    <t>DNG</t>
  </si>
  <si>
    <t>Đất cơ sở tôn giáo</t>
  </si>
  <si>
    <t>TON</t>
  </si>
  <si>
    <t>Đất làm nghĩa trang, nghĩa địa, nhà tang lễ, nhà hỏa táng</t>
  </si>
  <si>
    <t>NTD</t>
  </si>
  <si>
    <t>Đất sản xuất vật liệu xây dựng, làm đồ gốm</t>
  </si>
  <si>
    <t>SKX</t>
  </si>
  <si>
    <t>Đất sinh hoạt cộng đồng</t>
  </si>
  <si>
    <t>DSH</t>
  </si>
  <si>
    <t>Đất khu vui chơi, giải trí công cộng</t>
  </si>
  <si>
    <t>DKV</t>
  </si>
  <si>
    <t>Đất cơ sở tín ngưỡng</t>
  </si>
  <si>
    <t>TIN</t>
  </si>
  <si>
    <t>Đất sông, ngòi, kênh, rạch, suối</t>
  </si>
  <si>
    <t>SON</t>
  </si>
  <si>
    <t>Đất có mặt nước chuyên dùng</t>
  </si>
  <si>
    <t>MNC</t>
  </si>
  <si>
    <t>Đất phi nông nghiệp khác</t>
  </si>
  <si>
    <t>PNK</t>
  </si>
  <si>
    <t>Đất chưa sử dụng</t>
  </si>
  <si>
    <t>CSD</t>
  </si>
  <si>
    <t>Đất khu công nghệ cao*</t>
  </si>
  <si>
    <t>KCN</t>
  </si>
  <si>
    <t>Đất khu kinh tế*</t>
  </si>
  <si>
    <t>KKT</t>
  </si>
  <si>
    <t>Đất đô thị*</t>
  </si>
  <si>
    <t>KDT</t>
  </si>
  <si>
    <t>Ghi chú: * Không tổng hợp khi tính tổng diện tích tự nhiên</t>
  </si>
  <si>
    <t>TT</t>
  </si>
  <si>
    <t>So sánh</t>
  </si>
  <si>
    <t>Tăng (+), giảm (-) ha</t>
  </si>
  <si>
    <t>Diện tích phân theo đơn vị hành chính</t>
  </si>
  <si>
    <t>I</t>
  </si>
  <si>
    <t>II</t>
  </si>
  <si>
    <t>Khu vực chuyên trồng lúa nước</t>
  </si>
  <si>
    <t>Khu vực chuyên trồng cây công nghiệp lâu năm</t>
  </si>
  <si>
    <t>Khu vực rừng phòng hộ</t>
  </si>
  <si>
    <t>Khu vực rừng đặc dụng</t>
  </si>
  <si>
    <t>Khu vực rừng sản xuất</t>
  </si>
  <si>
    <t>Khu vực công nghiệp, cụm công nghiệp</t>
  </si>
  <si>
    <t>Khu du lịch</t>
  </si>
  <si>
    <t>Khu ở, làng nghề, sản xuất phi nông nghiệp nông thôn</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</si>
  <si>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</si>
  <si>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</si>
  <si>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</si>
  <si>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</si>
  <si>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</si>
  <si>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</si>
  <si>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</si>
  <si>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</si>
  <si>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</si>
  <si>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</si>
  <si>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</si>
  <si>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</si>
  <si>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</si>
  <si>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</si>
  <si>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</si>
  <si>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</si>
  <si>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</si>
  <si>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</si>
  <si>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</si>
  <si>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</si>
  <si>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</si>
  <si>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</si>
  <si>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thủy sản</t>
  </si>
  <si>
    <t>HNK/NTS</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</si>
  <si>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</si>
  <si>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</si>
  <si>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</si>
  <si>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</si>
  <si>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</si>
  <si>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</si>
  <si>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phi nông nghiệp không phải là đất ở chuyển sang đất ở</t>
  </si>
  <si>
    <t>PKO/OCT</t>
  </si>
  <si>
    <t>Ghi chú:</t>
  </si>
  <si>
    <t>- (a) gồm đất sản xuất nông nghiệp, đất nuôi trồng thủy sản, đất làm muối và đất nông nghiệp khác.</t>
  </si>
  <si>
    <t>- PKO là đất phi nông nghiệp không phải là đất ở.</t>
  </si>
  <si>
    <t xml:space="preserve">Đơn vị tính: ha </t>
  </si>
  <si>
    <t>Ghi chú: - (a) gồm đất sản xuất nông nghiệp, đất nuôi trồng thủy sản, đất làm muối và đất nông nghiệp khác.</t>
  </si>
  <si>
    <t>Hạng mục</t>
  </si>
  <si>
    <t>Tăng thêm</t>
  </si>
  <si>
    <t>Địa điểm (đến cấp xã)</t>
  </si>
  <si>
    <t>Vị trí trên bản đồ địa chính (tờ bản đồ số, thửa số) hoặc vị trí trên bản đồ hiện trạng sử dụng đất cấp xã</t>
  </si>
  <si>
    <t>Diện tích (ha)</t>
  </si>
  <si>
    <t>Công trình, dự án mục đích quốc phòng, an ninh</t>
  </si>
  <si>
    <t>Công trình, dự án để phát triển kinh tế - xã hội vì lợi ích quốc gia, công cộng</t>
  </si>
  <si>
    <t>Công trình, dự án quan trọng quốc gia do Quốc hội quyết định chủ trương đầu tư mà phải thu hồi đất</t>
  </si>
  <si>
    <t>Công trình, dự án do Thủ tướng Chính phủ chấp thuận, quyết định đầu tư mà phải thu hồi đất</t>
  </si>
  <si>
    <t>Công trình, dự án do Hội đồng nhân dân cấp tỉnh chấp thuận mà phải thu hồi đất</t>
  </si>
  <si>
    <t>Loại đất</t>
  </si>
  <si>
    <t>Khu đô thị - thương mại - dịch vụ</t>
  </si>
  <si>
    <t>Đất phát triển hạ tầng cấp quốc gia, cấp tỉnh</t>
  </si>
  <si>
    <t xml:space="preserve">                                                                                               </t>
  </si>
  <si>
    <t>Cộng giảm</t>
  </si>
  <si>
    <t>TỔNG DIỆN TÍCH ĐẤT TỰ NHIÊN</t>
  </si>
  <si>
    <t>Cộng tăng</t>
  </si>
  <si>
    <t>(5)</t>
  </si>
  <si>
    <t>(6)</t>
  </si>
  <si>
    <t>(7)</t>
  </si>
  <si>
    <t>(8)</t>
  </si>
  <si>
    <t>(9)</t>
  </si>
  <si>
    <t>(10)</t>
  </si>
  <si>
    <t>(11)</t>
  </si>
  <si>
    <t>(12)</t>
  </si>
  <si>
    <t>(13)</t>
  </si>
  <si>
    <t>(14)</t>
  </si>
  <si>
    <t>(15)</t>
  </si>
  <si>
    <t>(16)</t>
  </si>
  <si>
    <t>(17)</t>
  </si>
  <si>
    <t>(18)</t>
  </si>
  <si>
    <t>(19)</t>
  </si>
  <si>
    <t>(1)</t>
  </si>
  <si>
    <t>(2)</t>
  </si>
  <si>
    <t>(3)</t>
  </si>
  <si>
    <t>Tỷ lệ (%)</t>
  </si>
  <si>
    <t>Đất sản xuất vật liệu xây dựng, đồ gốm</t>
  </si>
  <si>
    <t>Đất làm nghĩa trang, nghĩa địa</t>
  </si>
  <si>
    <t>Đất xây dựng trụ sở của tổ chức SN</t>
  </si>
  <si>
    <t>Đất sử dụng hoạt động khoáng sản</t>
  </si>
  <si>
    <t>Đất xây dựng trụ sở của TC sự nghiệp</t>
  </si>
  <si>
    <t>Đất sử dụng cho HĐ khoáng sản</t>
  </si>
  <si>
    <t xml:space="preserve">Đất làm nghĩa trang, nghĩa địa </t>
  </si>
  <si>
    <t>DIỆN TÍCH, CƠ CẤU SỬ DỤNG ĐẤT CÁC KHU CHỨC NĂNG</t>
  </si>
  <si>
    <t>Cơ cấu (%)</t>
  </si>
  <si>
    <t>Chu chuyển đất đai đến năm 2020</t>
  </si>
  <si>
    <t>2.10</t>
  </si>
  <si>
    <t>HỆ THỐNG BẢNG BIỂU</t>
  </si>
  <si>
    <t>2.20</t>
  </si>
  <si>
    <t>Email: Nguyenninhhaii@gmail.com | Ngninhhai@hcmuaf.edu.vn</t>
  </si>
  <si>
    <t>(4)</t>
  </si>
  <si>
    <t>TỔNG DIỆN TÍCH TỰ NHIÊN</t>
  </si>
  <si>
    <t>(7) = (6)-(4)</t>
  </si>
  <si>
    <t>(8) = (6)/(4)*100%</t>
  </si>
  <si>
    <t>Phê duyệt 2015 (ha)</t>
  </si>
  <si>
    <t>Thực hiện 2015 (ha)</t>
  </si>
  <si>
    <t>Đất phát triển hạ tầng các cấp</t>
  </si>
  <si>
    <t xml:space="preserve">Đất làm nghĩa trang, nghĩa địa, nhà tang lễ </t>
  </si>
  <si>
    <t>ĐƯỢC PHÂN BỔ ĐẾN TỪNG ĐƠN VỊ HÀNH CHÍNH CẤP XÃ</t>
  </si>
  <si>
    <t xml:space="preserve">Tổng diện tích </t>
  </si>
  <si>
    <t>Đất trồng lúa chuyển sang đất trồng cây hàng năm khác</t>
  </si>
  <si>
    <t>LUA/HNK</t>
  </si>
  <si>
    <t>HNK/LUA</t>
  </si>
  <si>
    <t>Đất trồng cây hàng năm khác chuyển sang đất trồng cây lâu năm</t>
  </si>
  <si>
    <t>HNK/CLN</t>
  </si>
  <si>
    <t>Đất trồng cây hàng năm khác chuyển sang đất rừng</t>
  </si>
  <si>
    <t>Đất trồng cây hàng năm khác chuyển sang đất nông nghiệp khác</t>
  </si>
  <si>
    <t>HNK/NKH</t>
  </si>
  <si>
    <t>Đất trồng lúa chuyển sang đất nông nghiệp khác</t>
  </si>
  <si>
    <t>LUA/NKH</t>
  </si>
  <si>
    <t>Đất trồng cây lâu năm chuyển sang đất trồng lúa</t>
  </si>
  <si>
    <t>CLN/LUA</t>
  </si>
  <si>
    <t>Đất trồng cây lâu năm chuyển sang đất trồng cây hàng năm khác</t>
  </si>
  <si>
    <t>CLN/HNK</t>
  </si>
  <si>
    <t>Đất trồng cây lâu năm chuyển sang đất rừng</t>
  </si>
  <si>
    <t>CLN/LNP</t>
  </si>
  <si>
    <t>Đất trồng cây lâu năm chuyển sang đất nuôi trồng thủy sản</t>
  </si>
  <si>
    <t>CLN/NTS</t>
  </si>
  <si>
    <t>Đất trồng cây lâu năm chuyển sang đất nông nghiệp khác</t>
  </si>
  <si>
    <t>CLN/NKH</t>
  </si>
  <si>
    <t>Đất trồng cây hàng năm khác chuyển sang đất lúa</t>
  </si>
  <si>
    <t>DIỆN TÍCH ĐẤT CHƯA SỬ DỤNG ĐƯA VÀO SỬ DỤNG TRONG KỲ ĐIỂU CHỈNH QUY HOẠCH SỬ DỤNG ĐẤT</t>
  </si>
  <si>
    <t xml:space="preserve">PHÂN BỔ ĐẾN TỪNG ĐƠN VỊ HÀNH CHÍNH CẤP XÃ </t>
  </si>
  <si>
    <t>Đất làm nghĩa trang, nghĩa địa, nhà tang lễ</t>
  </si>
  <si>
    <t>Đất nông nghiệp (NNP)</t>
  </si>
  <si>
    <t>Đất phi nông nghiệp (PNN)</t>
  </si>
  <si>
    <t>Tổng diện tích tự nhiên</t>
  </si>
  <si>
    <t>Đất xây dựng chợ</t>
  </si>
  <si>
    <t>Tên xã, thị trấn</t>
  </si>
  <si>
    <t>Diện tích hiện trạng 2015 (ha)</t>
  </si>
  <si>
    <t>Tăng/giảm</t>
  </si>
  <si>
    <t>Tổng cộng</t>
  </si>
  <si>
    <t>Đất phát triển hạ tầng</t>
  </si>
  <si>
    <t>Công trình, dự án do Hội đồng nhân dân cấp huyện chấp thuận mà phải thu hồi đất</t>
  </si>
  <si>
    <t>A</t>
  </si>
  <si>
    <t>B</t>
  </si>
  <si>
    <t>CÔNG TRÌNH, DỰ ÁN CẤP HUYỆN</t>
  </si>
  <si>
    <t>CÔNG TRÌNH, DỰ ÁN ĐƯỢC PHÂN BỔ TỪ ĐIỀU CHỈNH QHSDD CẤP TỈNH</t>
  </si>
  <si>
    <t>2.1</t>
  </si>
  <si>
    <t>2.2</t>
  </si>
  <si>
    <t>2.3</t>
  </si>
  <si>
    <t>A.1</t>
  </si>
  <si>
    <t>A.2</t>
  </si>
  <si>
    <t>(+/-)</t>
  </si>
  <si>
    <t>Cộng</t>
  </si>
  <si>
    <t>Các xã</t>
  </si>
  <si>
    <t>Đất xây dựng công trình thủy lợi</t>
  </si>
  <si>
    <t>Đất chợ</t>
  </si>
  <si>
    <t>Đất sản xuất vật liệu xây dựng</t>
  </si>
  <si>
    <t>DT phân bổ (theo Điều chỉnh QH đến năm 2020)</t>
  </si>
  <si>
    <t>DT huyện điều chỉnh đến năm 2020</t>
  </si>
  <si>
    <t>Đất sử dụng cho hoạt động k.sản</t>
  </si>
  <si>
    <t>(4) = (5)+…</t>
  </si>
  <si>
    <t>Sử dụng vào loại đất</t>
  </si>
  <si>
    <t xml:space="preserve">Chu chuyển đất đai </t>
  </si>
  <si>
    <t>Diện tích huyện xác định bổ sung (ha)</t>
  </si>
  <si>
    <t>Tổng số</t>
  </si>
  <si>
    <t>+/-</t>
  </si>
  <si>
    <t>Điều chỉnh 2020</t>
  </si>
  <si>
    <t>NNK</t>
  </si>
  <si>
    <t>Nội dung</t>
  </si>
  <si>
    <t>Tổng số tiền (tỷ đồng)</t>
  </si>
  <si>
    <t>CÁC KHOẢN THU TỪ ĐẤT</t>
  </si>
  <si>
    <t>- Chuyển mục đích từ đất lúa</t>
  </si>
  <si>
    <t>- Chuyển mục đích từ đất trồng cây hàng năm khác</t>
  </si>
  <si>
    <t>- Chuyển mục đích từ đất trồng cây lâu năm</t>
  </si>
  <si>
    <t>Thu tiền khi giao đất ở tại nông thôn</t>
  </si>
  <si>
    <t>Thu tiền khi Chuyển mục đích từ đất khác sang đất ở tại nông thôn</t>
  </si>
  <si>
    <t>CÁC KHOẢN CHI ĐỀN BÙ TỪ ĐẤT</t>
  </si>
  <si>
    <t>- Tiền đền bù đất trồng lúa</t>
  </si>
  <si>
    <t>- Tiền đền bù đất trồng cây hàng năm khác</t>
  </si>
  <si>
    <t>- Tiền đền bù đất trồng cây lâu năm</t>
  </si>
  <si>
    <t>- Tiền đền bù đất ở tại nông thôn</t>
  </si>
  <si>
    <t>CÂN ĐỐI THU CHI (I-II)</t>
  </si>
  <si>
    <t>A.2.1</t>
  </si>
  <si>
    <t>A.2.2</t>
  </si>
  <si>
    <t>B.1</t>
  </si>
  <si>
    <t>B.2</t>
  </si>
  <si>
    <t>C</t>
  </si>
  <si>
    <t>Trên địa bàn huyện</t>
  </si>
  <si>
    <t>Đất xây dựng công trình sự nghiệp</t>
  </si>
  <si>
    <t>CỘNG</t>
  </si>
  <si>
    <t>E</t>
  </si>
  <si>
    <t>Tổng</t>
  </si>
  <si>
    <t>(9)=11+12+…</t>
  </si>
  <si>
    <t>(20)</t>
  </si>
  <si>
    <t>(21)</t>
  </si>
  <si>
    <t>(22)</t>
  </si>
  <si>
    <t>(23)</t>
  </si>
  <si>
    <t>(24)</t>
  </si>
  <si>
    <t>(25)</t>
  </si>
  <si>
    <t>Đất hạ tầng giao thông</t>
  </si>
  <si>
    <t>Đất hạ tầng thủy lợi</t>
  </si>
  <si>
    <t>Đất hạ tầng văn hóa</t>
  </si>
  <si>
    <t>Đất hạ tầng y tế</t>
  </si>
  <si>
    <t>Đất hạ tầng giáo dục</t>
  </si>
  <si>
    <t>Đất hạ tầng thể thao</t>
  </si>
  <si>
    <t>Đất xây dựng trụ sở cơ quan; Trụ sở công trình sự nghiệp</t>
  </si>
  <si>
    <t>Biểu 3a</t>
  </si>
  <si>
    <t>CHU CHUYỂN ĐẤT ĐAI TRONG KỲ ĐIỀU CHỈNH QUY HOẠCH SỬ DỤNG ĐẤT ĐẾN NĂM 2030</t>
  </si>
  <si>
    <t>Website: https://sites.google.com/view/nguyenninhhai/</t>
  </si>
  <si>
    <t>Designed by:  Nguyễn Ninh Hải - Nong Lam University | Phone: 0937.359.888</t>
  </si>
  <si>
    <t>QUY HOẠCH SỬ DỤNG ĐẤT ĐẾN NĂM 2030</t>
  </si>
  <si>
    <t>HIỆN TRẠNG SỬ DỤNG ĐẤT NĂM 2020</t>
  </si>
  <si>
    <t>(Kèm theo Báo cáo thuyết minh tổng hợp Quy hoạch sử dụng đất đến năm 2030 và Kế hoạch sử dụng đất năm 2021 của huyện Ia Pa)</t>
  </si>
  <si>
    <t>Hiện trạng sử dụng đất năm 2020 của huyện Ia Pa, tỉnh Gia Lai</t>
  </si>
  <si>
    <t>Kết quả thực hiện kế hoạch sử dụng đất kỳ trước của huyện Ia Pa</t>
  </si>
  <si>
    <t>Quy hoạch sử dụng đất đến năm 2030 của huyện Ia Pa</t>
  </si>
  <si>
    <t>Diện tích chuyển mục đích sử dụng đất trong kỳ quy hoạch phân bổ đến từng đơn vị hành chính cấp xã của huyện Ia Pa</t>
  </si>
  <si>
    <t>Diện tích đất chưa sử dụng đưa vào sử dụng trong kỳ quy hoạch phân bổ đến từng đơn vị hành chính cấp xã của huyện Ia Pa</t>
  </si>
  <si>
    <t>Kế hoạch sử dụng đất năm 2021 của huyện Ia Pa</t>
  </si>
  <si>
    <t>Kế hoạch chuyển mục đích sử dụng đất năm 2021 của huyện Ia Pa</t>
  </si>
  <si>
    <t>Kế hoạch thu hồi đất năm 2021 của huyện Ia Pa</t>
  </si>
  <si>
    <t>Kế hoạch đưa đất chưa sử dụng vào sử dụng năm 2021 của huyện Ia Pa</t>
  </si>
  <si>
    <t>Danh mục các công trình, dự án thực hiện trong năm 2021 của huyện Ia Pa</t>
  </si>
  <si>
    <t>Diện tích, cơ cấu sử dụng đất các khu chức năng của huyện Ia Pa</t>
  </si>
  <si>
    <t>Chu chuyển đất đai trong kỳ điều chỉnh quy hoạch sử dụng đất 10 năm (2021 - 2030) của huyện Ia Pa</t>
  </si>
  <si>
    <t>Chu chuyển đất đai trong kế hoạch sử dụng đất năm 2021 của huyện Ia Pa</t>
  </si>
  <si>
    <t>HUYỆN IA PA - TỈNH GIA LAI</t>
  </si>
  <si>
    <t>Kết quả thực hiện (2020)</t>
  </si>
  <si>
    <t>KẾT QUẢ THỰC HIỆN QUY HOẠCH SỬ DỤNG ĐẤT KỲ TRƯỚC</t>
  </si>
  <si>
    <t>Hiện trạng 2020</t>
  </si>
  <si>
    <t xml:space="preserve">Quy hoạch 2030  </t>
  </si>
  <si>
    <t>Tổng diện tích  (ha)</t>
  </si>
  <si>
    <t>DIỆN TÍCH CHUYỂN MỤC ĐÍCH SỬ DỤNG ĐẤT TRONG KỲ QUY HOẠCH</t>
  </si>
  <si>
    <t>KẾ HOẠCH SỬ DỤNG ĐẤT NĂM 2021</t>
  </si>
  <si>
    <t>Xã Ia Trốk</t>
  </si>
  <si>
    <t>Xã Ia Mrơn</t>
  </si>
  <si>
    <t>Xã Kim Tân</t>
  </si>
  <si>
    <t>Xã Chư Răng</t>
  </si>
  <si>
    <t>Xã Pờ Tó</t>
  </si>
  <si>
    <t>Xã Ia Broai</t>
  </si>
  <si>
    <t>Xã Ia Tul</t>
  </si>
  <si>
    <t>Xã Ia KDăm</t>
  </si>
  <si>
    <t>Xã Chư Mố</t>
  </si>
  <si>
    <t>Kế hoạch 2021</t>
  </si>
  <si>
    <t>KẾ HOẠCH CHUYỂN MỤC ĐÍCH SỬ DỤNG ĐẤT NĂM 2021</t>
  </si>
  <si>
    <t>DANH MỤC CÔNG TRÌNH, DỰ ÁN THỰC HIỆN NĂM 2021</t>
  </si>
  <si>
    <t>CỦA HUYỆN IA PA - TỈNH GIA LAI</t>
  </si>
  <si>
    <t>Diện tích năm 2020</t>
  </si>
  <si>
    <t>Diện tích cuối kỳ năm 2030</t>
  </si>
  <si>
    <t>Diện tích cuối kỳ, năm 2030</t>
  </si>
  <si>
    <t>CHU CHUYỂN ĐẤT ĐAI TRONG KẾ HOẠCH SỬ DỤNG ĐẤT 2021</t>
  </si>
  <si>
    <t>Diện tích hiện trạng 2020</t>
  </si>
  <si>
    <t>Diện tích cuối năm kế hoạch 2021</t>
  </si>
  <si>
    <t>Xã Ia Mron</t>
  </si>
  <si>
    <t>HT 2020</t>
  </si>
  <si>
    <t>KH, 2021</t>
  </si>
  <si>
    <t>HT, 2020</t>
  </si>
  <si>
    <t>QH, 2030</t>
  </si>
  <si>
    <t>Phân bổ 2030</t>
  </si>
  <si>
    <t>9 xã</t>
  </si>
  <si>
    <t>Xã Ia Broai, xã Ia Tul, xã Chư Mố</t>
  </si>
  <si>
    <t>Xã Kim Tân, xã Pờ Tó, xã Chư Răng</t>
  </si>
  <si>
    <t>DANH MỤC DỰ ÁN KÊU GỌI ĐẦU TƯ THEO CÁC QUYẾT ĐỊNH CỦA UBND TỈNH GIA LAI</t>
  </si>
  <si>
    <t>Khu vực cần chuyển mục đích sử dụng đất để thực hiện việc nhận chuyển nhượng, thuê quyền sử dụng đất, góp vốn bằng quyền sử dụng đất</t>
  </si>
  <si>
    <t>DỰ ÁN GIAO ĐẤT CÓ THU TIỀN SỬ DỤNG ĐẤT</t>
  </si>
  <si>
    <t>Đất ở nông thôn</t>
  </si>
  <si>
    <t>Cấp xác định</t>
  </si>
  <si>
    <t>Cơ sở pháp lý thực hiện dự án</t>
  </si>
  <si>
    <t>Trung ương</t>
  </si>
  <si>
    <t>Cấp tỉnh</t>
  </si>
  <si>
    <t>Hạng mục công trình, dự án</t>
  </si>
  <si>
    <t>Năm 2021</t>
  </si>
  <si>
    <t>DT tăng thêm</t>
  </si>
  <si>
    <t>KẾ HOẠCH THU HỒI ĐẤT NĂM 2021</t>
  </si>
  <si>
    <t>KẾ HOẠCH ĐƯA ĐẤT CHƯA SỬ DỤNG VÀO SỬ DỤNG NĂM 2021</t>
  </si>
  <si>
    <t>Lấy từ các loại đất</t>
  </si>
  <si>
    <t>Mục đích sử dụng</t>
  </si>
  <si>
    <t>Đất du lịch</t>
  </si>
  <si>
    <t>Đất nghĩa địa</t>
  </si>
  <si>
    <t>Đất sản xuất VLXD</t>
  </si>
  <si>
    <t>Đất cơ sở sản xuất kinh doanh phi nông nghiệp</t>
  </si>
  <si>
    <t>Đất cơ sở sản xuất kinh doanh</t>
  </si>
  <si>
    <t>DỰ ÁN CHO THUÊ ĐẤT, THU HỒI ĐẤT</t>
  </si>
  <si>
    <t>Nghị quyết 100/NQ-HĐND 2017 ngày 07/12/2017 của Hội đồng Nhân dân tỉnh Gia Lai; Kế hoạch số 4617/KH-UBND ngày 29/12/2017 của UBND tỉnh Gia Lai và Công văn số 446/STNMT-QHĐĐ ngày 20/2/2019</t>
  </si>
  <si>
    <t>Công trình, dự án do Hội đồng nhân dân huyện thông qua mà phải thu hồi đất</t>
  </si>
  <si>
    <t>DANH MỤC CÔNG TRÌNH DỰ ÁN ĐÃ THỰC HIỆN TRONG NĂM 2020 KẾ HOẠCH CỦA HUYỆN IA PA</t>
  </si>
  <si>
    <t>Đơn vị tính: ha</t>
  </si>
  <si>
    <t>Thứ
 tự</t>
  </si>
  <si>
    <t>Danh mục dự án, công trình thực hiện trong năm 2019</t>
  </si>
  <si>
    <t>Địa điểm</t>
  </si>
  <si>
    <t>Diện tích tăng thêm</t>
  </si>
  <si>
    <t>Diện tích công trình</t>
  </si>
  <si>
    <t>Sử dụng vào loại đất</t>
  </si>
  <si>
    <t>Văn bản chủ 
trương đầu tư</t>
  </si>
  <si>
    <t>Nguồn vốn 
đầu tư</t>
  </si>
  <si>
    <t>Vị trí trên bản đồ 
địa chính (số tờ, số thửa)</t>
  </si>
  <si>
    <t>Ghi chú</t>
  </si>
  <si>
    <t>LUK</t>
  </si>
  <si>
    <t>DCS</t>
  </si>
  <si>
    <t>DANH MỤC HUYỆN XÁC ĐỊNH</t>
  </si>
  <si>
    <t xml:space="preserve">Danh mục công trình thu hồi đất phải thông qua HĐND tỉnh quy định tại khoản 3 Điều 62, Luật Đất đai: Được ghi vốn thực hiện trong năm kế hoạch đối với các dự án thực hiện bằng nguồn vốn ngân sách nhà nước; có văn bản chấp thuận chủ trương đầu tư của cơ quan nhà nước có thẩm quyền </t>
  </si>
  <si>
    <t>DGT</t>
  </si>
  <si>
    <t>Đất giao thông</t>
  </si>
  <si>
    <t/>
  </si>
  <si>
    <t>Đường Hùng Vương</t>
  </si>
  <si>
    <t>Kim Tân</t>
  </si>
  <si>
    <t>Quyết định số 546/QĐ-UBND 
ngày 31/10/2018 của UBND huyện</t>
  </si>
  <si>
    <t xml:space="preserve">Danh mục chuyển từ 2019 sang </t>
  </si>
  <si>
    <t xml:space="preserve">Đường giao thông nội đồng từ thôn Ơi Briu xã 
Chư Mố đến đường liên xã đông bến mộng </t>
  </si>
  <si>
    <t>Xã Chư Mố,
Ia Tul</t>
  </si>
  <si>
    <t>Thông báo số 30/TB-UBND 
ngày 25/4/2019</t>
  </si>
  <si>
    <t>Nghị quyết số 102/NQ-HĐND ngày 8/12/2017 của HĐND tỉnh</t>
  </si>
  <si>
    <t>Xây dựng nhà văn hóa cộng đồng Bôn Broắi</t>
  </si>
  <si>
    <t>Ia Broắi</t>
  </si>
  <si>
    <t>Nghị quyết số 139/NQ-HĐND ngày 6/12/2018 của HĐND tỉnh</t>
  </si>
  <si>
    <t>Xây dựng Nhà sinh hoạt cộng đồng thôn Bah Leng</t>
  </si>
  <si>
    <t>Ia Mrơn</t>
  </si>
  <si>
    <t>Chuyển từ 2019 sang</t>
  </si>
  <si>
    <t>Xây dựng Nhà sinh hoạt cộng đồng thôn Đắk Chắ</t>
  </si>
  <si>
    <t>Đất tôn giáo</t>
  </si>
  <si>
    <t>Giáo xứ Phú Tâm</t>
  </si>
  <si>
    <t>Pờ Tó</t>
  </si>
  <si>
    <t>Danh mục công trình, dự án thu hồi đất (thuộc thẩm quyền của UBND tỉnh, không có trong NQ HĐND tỉnh) bao gồm: Danh mục công trình, dự án quy định tại Điều 61 và khoản 1,2 Điều 62 Luật Đất đai.</t>
  </si>
  <si>
    <t>Đất quốc phòng</t>
  </si>
  <si>
    <t>Dự án đất phục vụ cho mục đích quốc phòng, quân sự huyện</t>
  </si>
  <si>
    <t>Pờ Tó</t>
  </si>
  <si>
    <t>Trụ sở làm việc của Công an huyện Ia Pa</t>
  </si>
  <si>
    <t>Quyết định số 47/QĐ-UBND ngày 22/5/2019 của UBND tỉnh Gia Lai</t>
  </si>
  <si>
    <t>Xây dựng nhà văn hóa của xã Pờ Tó</t>
  </si>
  <si>
    <t>Thôn 1, 2</t>
  </si>
  <si>
    <t>Quyết định số 145/QĐ-UBND ngày 27/3/2019 của UBND tỉnh Gia Lai</t>
  </si>
  <si>
    <t>III</t>
  </si>
  <si>
    <t xml:space="preserve">Khu vực cần chuyển mục đích sử dụng đất để thực hiện việc nhận chuyển nhượng, thuê quyền sử dụng đất, nhận góp vốn bằng quyền sử dụng đất </t>
  </si>
  <si>
    <t>Chăn nuôi công nghệ cao  (các công ty có nhu cầu đầu tư vào huyện)</t>
  </si>
  <si>
    <t>Dự án Trồng Nấm (hộ gia đình cá nhân và tổ chức)</t>
  </si>
  <si>
    <t>Văn bản số 1430; 1431/UBND-VP 
ngày 28/8/2019 của UBND huyện</t>
  </si>
  <si>
    <t>Chư Răng</t>
  </si>
  <si>
    <t>Ia Tul</t>
  </si>
  <si>
    <t>Trồng khôi phục lại rừng sản xuất trên địa bàn huyện (thu hồi đất lâm nghiệp 
do dân lấn chiếm)</t>
  </si>
  <si>
    <t>Kim Tân; Ia Mrơn; Ia Tul; Pờ Tó; Ia KDăm</t>
  </si>
  <si>
    <t>Kế hoạch trồng rừng sản xuất</t>
  </si>
  <si>
    <t>khoảnh 2,3,4,5 tiểu khu 1227, khoảnh 1,2 tiểu khu 1228; Ia Tul</t>
  </si>
  <si>
    <t>Công ty TNHH Nông Lâm sản Phúc Phong Gia Lai</t>
  </si>
  <si>
    <t>Chuyển từ 2018 sang</t>
  </si>
  <si>
    <t>Chuyển mục đích sử dụng đất ở sang đất thương mại, dịch vụ
(Cửa hàng xăng dầu Công ty Trường Thành)</t>
  </si>
  <si>
    <t>Ia Kdăm</t>
  </si>
  <si>
    <t>Đất ở tại nông thôn (chuyển đổi mục đích sử dụng đất sang đất ở)</t>
  </si>
  <si>
    <t>Trong khu dân cư thôn làng trong xã Pờ Tó ( ngã 3 kliếc đi huyện Mang Yang 1km)</t>
  </si>
  <si>
    <t>Khu dân cư nông thôn hiện hữu trong các thôn trong xã Chư Răng</t>
  </si>
  <si>
    <t>Khu dân cư trong xã các thôn trong xã; Hai bên từ cây xăng ông Nghiêm đến đầu cầu; Khu vực cuối xã Kim Tân đến giáp đầu xã Chư Răng thuộc tờ bản đồ số 06,15</t>
  </si>
  <si>
    <t>Khu dân cư trong xã các thôn trong xã, Khu vực hai bên đường đầu cầu Kdăm đi xã Ia Kdăm</t>
  </si>
  <si>
    <t>Khu dân cư trong xã các thôn trong xã</t>
  </si>
  <si>
    <t>Khu dân cư các thôn trong xã</t>
  </si>
  <si>
    <t>Chư Mố</t>
  </si>
  <si>
    <t>Khu dân cư các thôn trong xã, khu đối diện UBND xã, Khu vực hai bên đường đầu cầu Kdăm đi xã Ia Mrơn</t>
  </si>
  <si>
    <t>Đất khoáng sản, đất sản xuất vật liệu xây dựng, đất san lấp mặt bằng</t>
  </si>
  <si>
    <t>Khai thác cát xây dựng và bến bãi (CHƯA THUÊ BẾN BÃI)</t>
  </si>
  <si>
    <t>Chu Mố</t>
  </si>
  <si>
    <t>Quyết định số 448/QĐ-UBND ngày 31/7/2019 của UBND tỉnh Gia Lai</t>
  </si>
  <si>
    <t>Đất bến bãi tại xã Ia Tul (CHƯA THUÊ BẾN BÃI)</t>
  </si>
  <si>
    <t>Diện tích giao đất cấp giấy CNQSD đất cho hộ gia đình cá nhân trên địa bàn huyện (theo đề án nông thôn mới của huyện )</t>
  </si>
  <si>
    <t>Xã Pờ Tó (giao đất cho đồng bào dân tộc Làng Bi Dông, Bi Gia).</t>
  </si>
  <si>
    <t>Xã Kim Tân ( giao đất cho đồng bào dân tộc Làng Blôm).</t>
  </si>
  <si>
    <t>Xã Ia Broăi ( giao đất cho đồng bào dân tộc bôn Jứ)</t>
  </si>
  <si>
    <t>DIỆN TÍCH ĐÃ THỰC HIỆN KẾ HOẠCH SỬ DỤNG ĐẤT NĂM 2020</t>
  </si>
  <si>
    <t>Xã Ia Kdam, xã Chư Mố</t>
  </si>
  <si>
    <t>Giá đất gốc (triệu đồng/m2)</t>
  </si>
  <si>
    <t>Địa điểm</t>
  </si>
  <si>
    <t>Đất trường học</t>
  </si>
  <si>
    <t>Đất cơ sở sản xuất kinh doanh khác</t>
  </si>
  <si>
    <t>Chuyển đổi mục đích sử dụng từ đất trồng cây hàng năm khác sang đất nông nghiệp khác</t>
  </si>
  <si>
    <t>Điều chỉnh quy hoạch 2020</t>
  </si>
  <si>
    <t>Kế hoạch 2020 chuyển sang</t>
  </si>
  <si>
    <t>Xã Kim Tân, xã Chư Răng, xã Pờ Tó</t>
  </si>
  <si>
    <t>Điều chỉnh quy hoạch 2022</t>
  </si>
  <si>
    <t>Chuyển đổi mục đích sử dụng từ đất trồng cây lâu năm sang đất trồng cây hàng năm khác</t>
  </si>
  <si>
    <t>Xã Kim Tân, xã Ia Mron</t>
  </si>
  <si>
    <t>Cấp huyện</t>
  </si>
  <si>
    <t>Công văn số 450/BQL-KHTĐ ngày 23/10/2020 của Ban quản lý đầu tư và xây dựng thủy lợi 8</t>
  </si>
  <si>
    <t>Đường tràn qua thao trường huấn luyện huyện và khu sản xuất</t>
  </si>
  <si>
    <t xml:space="preserve">Xã Pờ Tó </t>
  </si>
  <si>
    <t>Nghị quyết số 275/NQ-HĐND ngày 10/12/2020 của HĐND tỉnh</t>
  </si>
  <si>
    <t>Chỉnh trang đô thị đường Võ Thị Sáu</t>
  </si>
  <si>
    <t>Nâng cấp, mở rộng đường liên xã phía Đông sông Ba</t>
  </si>
  <si>
    <t>Xã Chư Mố, Ia Tul, Ia Kdăm, Ia Broái</t>
  </si>
  <si>
    <t>Chỉnh trang đô thị đường Hùng Vương</t>
  </si>
  <si>
    <t>Đường liên xã Ia Trok đi Ia Mrơn (Đoạn chạy dọc theo tuyến kênh B22 từ cánh đồng thôn H'Lil 2 xã Ia Mrơn đến sân vận động xã)</t>
  </si>
  <si>
    <t>Xã Ia Trốc</t>
  </si>
  <si>
    <t>Quyết định số 68/QĐ-UBND ngày 20/02/2020 của UBND tỉnh Gia Lai</t>
  </si>
  <si>
    <t>Dự án trồng cây dược liệu dưới tán rừng</t>
  </si>
  <si>
    <t>Quyết định số 88/QĐ-UBND ngày 28/8/2020</t>
  </si>
  <si>
    <t>Nhà làm việc Ban chỉ huy quân sự xã Ia Mrơn</t>
  </si>
  <si>
    <t>Nhà làm việc Ban chỉ huy quân sự xã Ia Tul</t>
  </si>
  <si>
    <t>Nhà làm việc Ban chỉ huy quân sự xã Kim Tân</t>
  </si>
  <si>
    <t>Nhà làm việc Ban chỉ huy quân sự xã Ia Trôk</t>
  </si>
  <si>
    <t>Đất trụ sở UBND xã</t>
  </si>
  <si>
    <t>Hiện trạng 2019</t>
  </si>
  <si>
    <t>Diện tích đất ở tăng</t>
  </si>
  <si>
    <t>Diện tích đất ở giảm</t>
  </si>
  <si>
    <t xml:space="preserve">Tăng/giảm </t>
  </si>
  <si>
    <t>I.1</t>
  </si>
  <si>
    <t>I.3</t>
  </si>
  <si>
    <t>I.2</t>
  </si>
  <si>
    <t>Thu tiền từ thuê đất</t>
  </si>
  <si>
    <t>Xã Chư Răng, Pờ Tó, Kim Tân</t>
  </si>
  <si>
    <t>Thu hồi đất theo Nghị quyết 100/NQ-HĐND ngày 07/12/2017 của Hội đồng nhân dân tỉnh Gia Lai</t>
  </si>
  <si>
    <t>Dự án phát triển nông nghiệp</t>
  </si>
  <si>
    <t>Xã Kim Tân, Ia KDăm</t>
  </si>
  <si>
    <t>Dự án đầu tư chăn nuôi heo (Công ty TNHH Econfarms Việt Nam)</t>
  </si>
  <si>
    <t>Dự án đầu tư chăn nuôi heo (Công ty Hiệp Phát Cao nguyên)</t>
  </si>
  <si>
    <t>Văn bản số 2049/UBND-KTTH ngày 05/10/2020 của UBND tỉnh Gia Lai</t>
  </si>
  <si>
    <t>Văn bản số 1091/UBND-KTTH ngày 21/5/2020 của UBND tỉnh Gia Lai</t>
  </si>
  <si>
    <t>Dự án đầu tư chăn nuôi heo Pờ Tó 1 (Công ty TNHH MTV My Anh Gia Lai)</t>
  </si>
  <si>
    <t>Dự án đầu tư chăn nuôi heo Pờ Tó 2 (Công ty TNHH MTV My Anh Gia Lai)</t>
  </si>
  <si>
    <t xml:space="preserve"> xã Pờ Tó</t>
  </si>
  <si>
    <t>Dự án đầu tư chăn nuôi heo Pờ Tó 3 (Công ty TNHH MTV My Anh Gia Lai)</t>
  </si>
  <si>
    <t>Dự án đầu tư chăn nuôi heo Pờ Tó 4 (Công ty TNHH MTV My Anh Gia Lai)</t>
  </si>
  <si>
    <t>Khoảnh 3,6, TK 1147, Xã Pờ Tó</t>
  </si>
  <si>
    <t>Dự án đầu tư chăn nuôi heo Thuần Việt (Công ty CP Chăn nuôi Nắng vàng Gia Lai)</t>
  </si>
  <si>
    <t>Quy hoạch (2011-2020) được duyệt</t>
  </si>
  <si>
    <t>Dự án trồng rừng, công ty TNHH MTV Việt Stone</t>
  </si>
  <si>
    <t>Huyện Ia Pa</t>
  </si>
  <si>
    <t>Dự án chăn nuôi Công ty Hiệp Kiến Phát</t>
  </si>
  <si>
    <t>QĐ141 ngày 21/12/2020 của UBND tỉnh Gia Lai</t>
  </si>
  <si>
    <t>Quy hoạch 2030</t>
  </si>
  <si>
    <t>QH 2030/HT 2020</t>
  </si>
  <si>
    <t>Đất ở tại nông thôn và đô thị</t>
  </si>
  <si>
    <t>DANH MỤC CÔNG TRÌNH, DỰ ÁN THỰC HIỆN 2021-2030</t>
  </si>
  <si>
    <t>CÔNG TRÌNH, DỰ ÁN ĐƯỢC PHÂN BỔ TỪ QHSDD CẤP TỈNH</t>
  </si>
  <si>
    <t>Diện tích QH 2030 (ha)</t>
  </si>
  <si>
    <t>Diện tích HT 2020 (ha)</t>
  </si>
  <si>
    <t>Năm thực hiện</t>
  </si>
  <si>
    <t>Trong đó: Đất chuyên trồng lúa nước cần bảo vệ nghiêm ngặt</t>
  </si>
  <si>
    <t>Trong đó: Đất rừng sản xuất là rừng tự nhiên</t>
  </si>
  <si>
    <t>RSN</t>
  </si>
  <si>
    <t>2.4</t>
  </si>
  <si>
    <t>2.5</t>
  </si>
  <si>
    <t>2.6</t>
  </si>
  <si>
    <t>2.7</t>
  </si>
  <si>
    <t>2.8</t>
  </si>
  <si>
    <t>-</t>
  </si>
  <si>
    <t>Đất xây dựng cơ sở văn hóa</t>
  </si>
  <si>
    <t>DVH</t>
  </si>
  <si>
    <t>Đất xây dựng cơ sở y tế</t>
  </si>
  <si>
    <t>DYT</t>
  </si>
  <si>
    <t>Đất xây dựng cơ sở giáo dục và đào tạo</t>
  </si>
  <si>
    <t>DGD</t>
  </si>
  <si>
    <t>Đất xây dưng cơ sở thể thể dục thể thao</t>
  </si>
  <si>
    <t>DTT</t>
  </si>
  <si>
    <t>Đất công trình năng lượng</t>
  </si>
  <si>
    <t>DNL</t>
  </si>
  <si>
    <t>Đất công trình bưu chính, viễn thông</t>
  </si>
  <si>
    <t>DBV</t>
  </si>
  <si>
    <t>Đất thủy lợi</t>
  </si>
  <si>
    <t>DTL</t>
  </si>
  <si>
    <t>DCH</t>
  </si>
  <si>
    <t>DKH</t>
  </si>
  <si>
    <t>Đất xây dựng cơ sở khoa học công nghệ</t>
  </si>
  <si>
    <t>Đất xây dựng cơ sở dịch vụ xã hội</t>
  </si>
  <si>
    <t>DXH</t>
  </si>
  <si>
    <t>2.9</t>
  </si>
  <si>
    <t>Đất xây dựng kho dự trữ quốc gia</t>
  </si>
  <si>
    <t>DKG</t>
  </si>
  <si>
    <t>2.11</t>
  </si>
  <si>
    <t>2.12</t>
  </si>
  <si>
    <t>2.13</t>
  </si>
  <si>
    <t>2.14</t>
  </si>
  <si>
    <t>2.15</t>
  </si>
  <si>
    <t>2.16</t>
  </si>
  <si>
    <t>2.17</t>
  </si>
  <si>
    <t>2.18</t>
  </si>
  <si>
    <t>2.19</t>
  </si>
  <si>
    <t>2.21</t>
  </si>
  <si>
    <t>2.22</t>
  </si>
  <si>
    <t>2.23</t>
  </si>
  <si>
    <t>2.24</t>
  </si>
  <si>
    <t>2.25</t>
  </si>
  <si>
    <t>2.26</t>
  </si>
  <si>
    <t>1.1</t>
  </si>
  <si>
    <t>1.2</t>
  </si>
  <si>
    <t>1.3</t>
  </si>
  <si>
    <t>1.4</t>
  </si>
  <si>
    <t>1.5</t>
  </si>
  <si>
    <t>1.6</t>
  </si>
  <si>
    <t>1.7</t>
  </si>
  <si>
    <t>1.8</t>
  </si>
  <si>
    <t>1.9</t>
  </si>
  <si>
    <t>Các năm trước</t>
  </si>
  <si>
    <t>Phân bổ 2030 của QH Tỉnh Gia Lai</t>
  </si>
  <si>
    <t>So sánh (+/-)</t>
  </si>
  <si>
    <t>QH/Phân bổ 2030</t>
  </si>
  <si>
    <t>QH/HT 2020</t>
  </si>
  <si>
    <t>Kiểm kê 2019</t>
  </si>
  <si>
    <t>Kế hoạch được duyệt 2020</t>
  </si>
  <si>
    <t>So sánh (HT 2020/KH 2020)</t>
  </si>
  <si>
    <t>Cơ cấu</t>
  </si>
  <si>
    <t>DIỆN TÍCH TỰ NHIÊN</t>
  </si>
  <si>
    <t>86,859.49</t>
  </si>
  <si>
    <t>100.00</t>
  </si>
  <si>
    <t xml:space="preserve">     Đất chuyên trồng lúa nước</t>
  </si>
  <si>
    <t>KẾT QUẢ THỰC HIỆN KẾ HOẠCH SỬ DỤNG ĐẤT NĂM 2020</t>
  </si>
  <si>
    <t>CỦA HUYỆN IAPA – TỈNH GIA LAI</t>
  </si>
  <si>
    <t>Xã Ia Broai, Xã Ia Tul, Xã Ia Kdam, Xã Chư Mố</t>
  </si>
  <si>
    <t>Mở rộng nghĩa địa xã Ia Mrơn</t>
  </si>
  <si>
    <t>Công Ty Đầu tư XDTM &amp; Chăn nuôi CB Gia Lai</t>
  </si>
  <si>
    <t>Dự án đầu tư chăn nuôi heo Pờ Tó Công ty TNHH Tấn Phát Một</t>
  </si>
  <si>
    <t xml:space="preserve"> Xã Pờ Tó</t>
  </si>
  <si>
    <t>Dự án đầu tư chăn nuôi heo Công ty TNHH Hùng Phát Farm Môt</t>
  </si>
  <si>
    <t xml:space="preserve">Dự án đầu tư chăn nuôi heo Công ty TNHH Hùng Phát Farm </t>
  </si>
  <si>
    <t xml:space="preserve">Dự án đầu tư chăn nuôi heo Công ty cổ phần chăn nuôi Minh Khang Gia Lai </t>
  </si>
  <si>
    <t>QĐs ố 691 ngày 14/12/2020 của UBND tỉnh Gia Lai</t>
  </si>
  <si>
    <t>Đất khoáng sản</t>
  </si>
  <si>
    <t>Giấy phép 154/GP-UBND cấp ngày 10/03/2016</t>
  </si>
  <si>
    <t xml:space="preserve">Giấy phép 554/GP-UBND
28/9/2015; Chuyển nhượng: 283/GP-UBND ngày 29/5/2019 </t>
  </si>
  <si>
    <t>Giấy phép 284/GP-UBND cấp ngày 22/06/2018</t>
  </si>
  <si>
    <t>Giấy phép 07/GP-UBND ngày 08/01/2020</t>
  </si>
  <si>
    <t>HNK/LMU</t>
  </si>
  <si>
    <t>Đất trồng cây hàng năm khác chuyển sang đất làm muối</t>
  </si>
  <si>
    <t>Đất cơ sở thể dục thể thao</t>
  </si>
  <si>
    <t>Mặt bằng sân công nghiệp Quặng chì, kẽm của Công ty CP khai thác và chế biến khoảng sản Đức Long Gia Lai</t>
  </si>
  <si>
    <t>Mặt bằng sân công nghiệp Mỏ cát xây dựng xã Ia Trốk của công ty CP Nhi Hoàng Hưng</t>
  </si>
  <si>
    <t>Mặt bằng sân công nghiệp Mỏ cát xây dựng xã Ia Tul của công ty TNHH xây dựng Xuân Hương</t>
  </si>
  <si>
    <t>Mặt bằng sân công nghiệp Mỏ cát xây dựng xã Chư Mố của công ty TNHH MTV Huệ Anh</t>
  </si>
  <si>
    <t>Khai thác đất cấp phối và mặt bằng sân công nghiệp</t>
  </si>
  <si>
    <t>Tổng diện tích đất tự nhiên</t>
  </si>
  <si>
    <t xml:space="preserve">Trong đó: Đất chuyên trồng lúa nước </t>
  </si>
  <si>
    <t>KH21/
ĐC20</t>
  </si>
  <si>
    <t>Chuyển mục đích sử dụng đất từ đất sản xuất nông nghiệp (đất lúa 1,50ha, đất cây hàng năm 2.5ha, đất cây lâu năm 2ha) sang đất ở  trong các khu dân cư hiện hữu</t>
  </si>
  <si>
    <t>Thuộc địa giới hành chính 9 xã của huyện</t>
  </si>
  <si>
    <t>Đất  sản xuất nông nghiệp</t>
  </si>
  <si>
    <t>Đất thực hiện dự án nhà máy phân bón hữu cơ Việt Đức (Công ty CP NN Hữu cơ Việt Đức)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</si>
</sst>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
    <numFmt numFmtId="165" formatCode="#,##0.000"/>
    <numFmt numFmtId="166" formatCode="#,##0.0000"/>
    <numFmt numFmtId="167" formatCode="_(* #,##0.0_);_(* \(#,##0.0\);_(* &quot;-&quot;??_);_(@_)"/>
  </numFmts>
  <fonts count="168" x14ac:knownFonts="1">
    <font>
      <sz val="11"/>
      <color theme="1"/>
      <name val="Calibri"/>
      <family val="2"/>
      <scheme val="minor"/>
    </font>
    <font>
      <sz val="9"/>
      <color indexed="81"/>
      <name val="Tahoma"/>
      <family val="2"/>
    </font>
    <font>
      <b/>
      <sz val="9"/>
      <color indexed="81"/>
      <name val="Tahoma"/>
      <family val="2"/>
    </font>
    <font>
      <b/>
      <sz val="8"/>
      <name val="Arial"/>
      <family val="2"/>
    </font>
    <font>
      <sz val="8"/>
      <name val="Arial"/>
      <family val="2"/>
    </font>
    <font>
      <i/>
      <sz val="8"/>
      <name val="Arial"/>
      <family val="2"/>
    </font>
    <font>
      <sz val="12"/>
      <name val=".VnArial"/>
      <family val="2"/>
    </font>
    <font>
      <b/>
      <sz val="11"/>
      <name val="Times New Roman"/>
      <family val="1"/>
    </font>
    <font>
      <sz val="11"/>
      <name val="Times New Roman"/>
      <family val="1"/>
    </font>
    <font>
      <b/>
      <sz val="10"/>
      <color indexed="8"/>
      <name val="Times New Roman"/>
      <family val="1"/>
    </font>
    <font>
      <sz val="9"/>
      <name val="Tahoma"/>
      <family val="2"/>
    </font>
    <font>
      <sz val="11"/>
      <color indexed="10"/>
      <name val="Calibri"/>
      <family val="2"/>
    </font>
    <font>
      <sz val="11"/>
      <name val="Calibri"/>
      <family val="2"/>
    </font>
    <font>
      <b/>
      <sz val="11"/>
      <name val="Calibri"/>
      <family val="2"/>
    </font>
    <font>
      <sz val="10"/>
      <name val="Calibri"/>
      <family val="2"/>
    </font>
    <font>
      <b/>
      <sz val="10"/>
      <name val="Calibri"/>
      <family val="2"/>
    </font>
    <font>
      <sz val="14"/>
      <name val="Calibri"/>
      <family val="2"/>
    </font>
    <font>
      <sz val="10"/>
      <color indexed="10"/>
      <name val="Calibri"/>
      <family val="2"/>
    </font>
    <font>
      <b/>
      <sz val="14"/>
      <name val="Calibri"/>
      <family val="2"/>
    </font>
    <font>
      <b/>
      <sz val="14"/>
      <name val="Times New Roman"/>
      <family val="1"/>
    </font>
    <font>
      <i/>
      <sz val="14"/>
      <name val="Calibri"/>
      <family val="2"/>
    </font>
    <font>
      <i/>
      <sz val="14"/>
      <name val="Times New Roman"/>
      <family val="1"/>
    </font>
    <font>
      <sz val="14"/>
      <name val=".VnTime"/>
      <family val="2"/>
    </font>
    <font>
      <sz val="10"/>
      <name val="Arial"/>
      <family val="2"/>
    </font>
    <font>
      <sz val="14"/>
      <name val="Times New Roman"/>
      <family val="1"/>
    </font>
    <font>
      <sz val="10"/>
      <name val="Times New Roman"/>
      <family val="1"/>
    </font>
    <font>
      <sz val="14"/>
      <color indexed="10"/>
      <name val="Times New Roman"/>
      <family val="1"/>
    </font>
    <font>
      <sz val="10"/>
      <color indexed="10"/>
      <name val="Times New Roman"/>
      <family val="1"/>
    </font>
    <font>
      <sz val="8"/>
      <name val="Calibri"/>
      <family val="2"/>
    </font>
    <font>
      <sz val="8"/>
      <name val="Calibri"/>
      <family val="2"/>
    </font>
    <font>
      <sz val="8"/>
      <name val="Calibri"/>
      <family val="2"/>
    </font>
    <font>
      <b/>
      <sz val="1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sz val="11"/>
      <name val="Calibri"/>
      <family val="2"/>
      <scheme val="minor"/>
    </font>
    <font>
      <i/>
      <sz val="11"/>
      <color theme="1"/>
      <name val="Calibri"/>
      <family val="2"/>
      <scheme val="minor"/>
    </font>
    <font>
      <sz val="8"/>
      <color theme="1"/>
      <name val="Calibri"/>
      <family val="2"/>
      <scheme val="minor"/>
    </font>
    <font>
      <b/>
      <sz val="11"/>
      <name val="Calibri"/>
      <family val="2"/>
      <scheme val="minor"/>
    </font>
    <font>
      <i/>
      <sz val="11"/>
      <name val="Calibri"/>
      <family val="2"/>
      <scheme val="minor"/>
    </font>
    <font>
      <b/>
      <sz val="11"/>
      <color rgb="FFFF0000"/>
      <name val="Calibri"/>
      <family val="2"/>
      <scheme val="minor"/>
    </font>
    <font>
      <i/>
      <sz val="10"/>
      <color theme="1"/>
      <name val="Calibri"/>
      <family val="2"/>
      <scheme val="minor"/>
    </font>
    <font>
      <b/>
      <sz val="10"/>
      <color theme="1"/>
      <name val="Calibri"/>
      <family val="2"/>
      <scheme val="minor"/>
    </font>
    <font>
      <sz val="12"/>
      <name val="Calibri"/>
      <family val="2"/>
      <scheme val="minor"/>
    </font>
    <font>
      <sz val="8"/>
      <name val="Calibri"/>
      <family val="2"/>
      <scheme val="minor"/>
    </font>
    <font>
      <sz val="10"/>
      <name val="Calibri"/>
      <family val="2"/>
      <scheme val="minor"/>
    </font>
    <font>
      <b/>
      <sz val="10"/>
      <name val="Calibri"/>
      <family val="2"/>
      <scheme val="minor"/>
    </font>
    <font>
      <b/>
      <i/>
      <sz val="10"/>
      <name val="Calibri"/>
      <family val="2"/>
      <scheme val="minor"/>
    </font>
    <font>
      <b/>
      <sz val="12"/>
      <name val="Calibri"/>
      <family val="2"/>
      <scheme val="minor"/>
    </font>
    <font>
      <i/>
      <sz val="8"/>
      <name val="Calibri"/>
      <family val="2"/>
      <scheme val="minor"/>
    </font>
    <font>
      <i/>
      <sz val="10"/>
      <name val="Calibri"/>
      <family val="2"/>
      <scheme val="minor"/>
    </font>
    <font>
      <sz val="10"/>
      <color rgb="FF0070C0"/>
      <name val="Calibri"/>
      <family val="2"/>
      <scheme val="minor"/>
    </font>
    <font>
      <sz val="14"/>
      <name val="Calibri"/>
      <family val="2"/>
      <scheme val="minor"/>
    </font>
    <font>
      <sz val="12"/>
      <color rgb="FFFF0000"/>
      <name val="Calibri"/>
      <family val="2"/>
      <scheme val="minor"/>
    </font>
    <font>
      <sz val="8"/>
      <color theme="1"/>
      <name val="Arial"/>
      <family val="2"/>
    </font>
    <font>
      <b/>
      <sz val="8"/>
      <color theme="1"/>
      <name val="Arial"/>
      <family val="2"/>
    </font>
    <font>
      <i/>
      <sz val="8"/>
      <color theme="1"/>
      <name val="Arial"/>
      <family val="2"/>
    </font>
    <font>
      <b/>
      <sz val="10"/>
      <color rgb="FFC00000"/>
      <name val="Calibri"/>
      <family val="2"/>
      <scheme val="minor"/>
    </font>
    <font>
      <b/>
      <sz val="10"/>
      <color rgb="FFFF0000"/>
      <name val="Calibri"/>
      <family val="2"/>
      <scheme val="minor"/>
    </font>
    <font>
      <b/>
      <i/>
      <sz val="11"/>
      <color theme="1"/>
      <name val="Calibri"/>
      <family val="2"/>
      <scheme val="minor"/>
    </font>
    <font>
      <sz val="10"/>
      <color rgb="FFFF0000"/>
      <name val="Calibri"/>
      <family val="2"/>
      <scheme val="minor"/>
    </font>
    <font>
      <sz val="9"/>
      <color theme="10"/>
      <name val="Tahoma"/>
      <family val="2"/>
    </font>
    <font>
      <sz val="11.5"/>
      <color theme="1"/>
      <name val="Calibri"/>
      <family val="2"/>
      <scheme val="minor"/>
    </font>
    <font>
      <b/>
      <sz val="12"/>
      <color theme="1"/>
      <name val="Times New Roman"/>
      <family val="1"/>
    </font>
    <font>
      <sz val="12"/>
      <color theme="1"/>
      <name val="Times New Roman"/>
      <family val="1"/>
    </font>
    <font>
      <u/>
      <sz val="12"/>
      <color theme="10"/>
      <name val="Times New Roman"/>
      <family val="1"/>
    </font>
    <font>
      <sz val="14"/>
      <color rgb="FFFF0000"/>
      <name val="Times New Roman"/>
      <family val="1"/>
    </font>
    <font>
      <sz val="10"/>
      <color rgb="FFFF0000"/>
      <name val="Calibri"/>
      <family val="2"/>
    </font>
    <font>
      <sz val="11"/>
      <color rgb="FFFF0000"/>
      <name val="Calibri"/>
      <family val="2"/>
    </font>
    <font>
      <b/>
      <sz val="10"/>
      <color rgb="FFFF0000"/>
      <name val="Times New Roman"/>
      <family val="1"/>
    </font>
    <font>
      <sz val="8"/>
      <color rgb="FFFF0000"/>
      <name val="Calibri"/>
      <family val="2"/>
      <scheme val="minor"/>
    </font>
    <font>
      <i/>
      <sz val="10"/>
      <color rgb="FFFF0000"/>
      <name val="Calibri"/>
      <family val="2"/>
      <scheme val="minor"/>
    </font>
    <font>
      <sz val="10"/>
      <color rgb="FFFF0000"/>
      <name val="Times New Roman"/>
      <family val="1"/>
    </font>
    <font>
      <b/>
      <sz val="12"/>
      <color rgb="FFFF0000"/>
      <name val="Calibri"/>
      <family val="2"/>
      <scheme val="minor"/>
    </font>
    <font>
      <sz val="10"/>
      <color rgb="FF00B0F0"/>
      <name val="Calibri"/>
      <family val="2"/>
      <scheme val="minor"/>
    </font>
    <font>
      <i/>
      <sz val="10"/>
      <color rgb="FF0070C0"/>
      <name val="Calibri"/>
      <family val="2"/>
      <scheme val="minor"/>
    </font>
    <font>
      <sz val="8"/>
      <color rgb="FF0070C0"/>
      <name val="Calibri"/>
      <family val="2"/>
      <scheme val="minor"/>
    </font>
    <font>
      <b/>
      <sz val="10"/>
      <color rgb="FF0070C0"/>
      <name val="Calibri"/>
      <family val="2"/>
      <scheme val="minor"/>
    </font>
    <font>
      <sz val="11"/>
      <color rgb="FF0070C0"/>
      <name val="Calibri"/>
      <family val="2"/>
      <scheme val="minor"/>
    </font>
    <font>
      <sz val="12"/>
      <color rgb="FF0070C0"/>
      <name val="Calibri"/>
      <family val="2"/>
      <scheme val="minor"/>
    </font>
    <font>
      <b/>
      <sz val="12"/>
      <color rgb="FF0070C0"/>
      <name val="Calibri"/>
      <family val="2"/>
      <scheme val="minor"/>
    </font>
    <font>
      <sz val="8"/>
      <color rgb="FF00B050"/>
      <name val="Calibri"/>
      <family val="2"/>
      <scheme val="minor"/>
    </font>
    <font>
      <b/>
      <sz val="10"/>
      <color rgb="FF00B050"/>
      <name val="Calibri"/>
      <family val="2"/>
      <scheme val="minor"/>
    </font>
    <font>
      <sz val="10"/>
      <color rgb="FF00B050"/>
      <name val="Calibri"/>
      <family val="2"/>
      <scheme val="minor"/>
    </font>
    <font>
      <i/>
      <sz val="10"/>
      <color rgb="FF00B050"/>
      <name val="Calibri"/>
      <family val="2"/>
      <scheme val="minor"/>
    </font>
    <font>
      <sz val="11"/>
      <color rgb="FF00B050"/>
      <name val="Calibri"/>
      <family val="2"/>
      <scheme val="minor"/>
    </font>
    <font>
      <sz val="12"/>
      <color rgb="FF00B050"/>
      <name val="Calibri"/>
      <family val="2"/>
      <scheme val="minor"/>
    </font>
    <font>
      <b/>
      <sz val="12"/>
      <color rgb="FF00B050"/>
      <name val="Calibri"/>
      <family val="2"/>
      <scheme val="minor"/>
    </font>
    <font>
      <sz val="8"/>
      <color rgb="FF7030A0"/>
      <name val="Calibri"/>
      <family val="2"/>
      <scheme val="minor"/>
    </font>
    <font>
      <b/>
      <sz val="10"/>
      <color rgb="FF7030A0"/>
      <name val="Calibri"/>
      <family val="2"/>
      <scheme val="minor"/>
    </font>
    <font>
      <sz val="10"/>
      <color rgb="FF7030A0"/>
      <name val="Calibri"/>
      <family val="2"/>
      <scheme val="minor"/>
    </font>
    <font>
      <i/>
      <sz val="10"/>
      <color rgb="FF7030A0"/>
      <name val="Calibri"/>
      <family val="2"/>
      <scheme val="minor"/>
    </font>
    <font>
      <sz val="11"/>
      <color rgb="FF7030A0"/>
      <name val="Calibri"/>
      <family val="2"/>
      <scheme val="minor"/>
    </font>
    <font>
      <sz val="12"/>
      <color rgb="FF7030A0"/>
      <name val="Calibri"/>
      <family val="2"/>
      <scheme val="minor"/>
    </font>
    <font>
      <b/>
      <sz val="12"/>
      <color rgb="FF7030A0"/>
      <name val="Calibri"/>
      <family val="2"/>
      <scheme val="minor"/>
    </font>
    <font>
      <sz val="9"/>
      <color theme="1"/>
      <name val="Calibri"/>
      <family val="2"/>
      <scheme val="minor"/>
    </font>
    <font>
      <sz val="12"/>
      <color theme="4"/>
      <name val="Calibri"/>
      <family val="2"/>
      <scheme val="minor"/>
    </font>
    <font>
      <sz val="10"/>
      <color theme="4"/>
      <name val="Calibri"/>
      <family val="2"/>
      <scheme val="minor"/>
    </font>
    <font>
      <sz val="8"/>
      <color theme="4"/>
      <name val="Calibri"/>
      <family val="2"/>
      <scheme val="minor"/>
    </font>
    <font>
      <b/>
      <sz val="10"/>
      <color theme="4"/>
      <name val="Calibri"/>
      <family val="2"/>
      <scheme val="minor"/>
    </font>
    <font>
      <i/>
      <sz val="10"/>
      <color theme="4"/>
      <name val="Calibri"/>
      <family val="2"/>
      <scheme val="minor"/>
    </font>
    <font>
      <sz val="11"/>
      <color theme="4"/>
      <name val="Calibri"/>
      <family val="2"/>
      <scheme val="minor"/>
    </font>
    <font>
      <b/>
      <sz val="12"/>
      <color theme="4"/>
      <name val="Calibri"/>
      <family val="2"/>
      <scheme val="minor"/>
    </font>
    <font>
      <sz val="12"/>
      <color theme="5"/>
      <name val="Calibri"/>
      <family val="2"/>
      <scheme val="minor"/>
    </font>
    <font>
      <sz val="10"/>
      <color theme="5"/>
      <name val="Calibri"/>
      <family val="2"/>
      <scheme val="minor"/>
    </font>
    <font>
      <sz val="8"/>
      <color theme="5"/>
      <name val="Calibri"/>
      <family val="2"/>
      <scheme val="minor"/>
    </font>
    <font>
      <b/>
      <sz val="10"/>
      <color theme="5"/>
      <name val="Calibri"/>
      <family val="2"/>
      <scheme val="minor"/>
    </font>
    <font>
      <i/>
      <sz val="10"/>
      <color theme="5"/>
      <name val="Calibri"/>
      <family val="2"/>
      <scheme val="minor"/>
    </font>
    <font>
      <sz val="11"/>
      <color theme="5"/>
      <name val="Calibri"/>
      <family val="2"/>
      <scheme val="minor"/>
    </font>
    <font>
      <b/>
      <sz val="12"/>
      <color theme="5"/>
      <name val="Calibri"/>
      <family val="2"/>
      <scheme val="minor"/>
    </font>
    <font>
      <sz val="9"/>
      <color theme="8"/>
      <name val="Calibri"/>
      <family val="2"/>
      <scheme val="minor"/>
    </font>
    <font>
      <sz val="10"/>
      <color theme="8"/>
      <name val="Calibri"/>
      <family val="2"/>
      <scheme val="minor"/>
    </font>
    <font>
      <sz val="8"/>
      <color theme="8"/>
      <name val="Calibri"/>
      <family val="2"/>
      <scheme val="minor"/>
    </font>
    <font>
      <b/>
      <sz val="10"/>
      <color theme="8"/>
      <name val="Calibri"/>
      <family val="2"/>
      <scheme val="minor"/>
    </font>
    <font>
      <i/>
      <sz val="10"/>
      <color theme="8"/>
      <name val="Calibri"/>
      <family val="2"/>
      <scheme val="minor"/>
    </font>
    <font>
      <sz val="11"/>
      <color theme="8"/>
      <name val="Calibri"/>
      <family val="2"/>
      <scheme val="minor"/>
    </font>
    <font>
      <sz val="12"/>
      <color theme="8"/>
      <name val="Calibri"/>
      <family val="2"/>
      <scheme val="minor"/>
    </font>
    <font>
      <b/>
      <sz val="12"/>
      <color theme="8"/>
      <name val="Calibri"/>
      <family val="2"/>
      <scheme val="minor"/>
    </font>
    <font>
      <sz val="9"/>
      <color theme="9"/>
      <name val="Calibri"/>
      <family val="2"/>
      <scheme val="minor"/>
    </font>
    <font>
      <sz val="10"/>
      <color theme="9"/>
      <name val="Calibri"/>
      <family val="2"/>
      <scheme val="minor"/>
    </font>
    <font>
      <sz val="8"/>
      <color theme="9"/>
      <name val="Calibri"/>
      <family val="2"/>
      <scheme val="minor"/>
    </font>
    <font>
      <b/>
      <sz val="10"/>
      <color theme="9"/>
      <name val="Calibri"/>
      <family val="2"/>
      <scheme val="minor"/>
    </font>
    <font>
      <i/>
      <sz val="10"/>
      <color theme="9"/>
      <name val="Calibri"/>
      <family val="2"/>
      <scheme val="minor"/>
    </font>
    <font>
      <sz val="11"/>
      <color theme="9"/>
      <name val="Calibri"/>
      <family val="2"/>
      <scheme val="minor"/>
    </font>
    <font>
      <sz val="12"/>
      <color theme="9"/>
      <name val="Calibri"/>
      <family val="2"/>
      <scheme val="minor"/>
    </font>
    <font>
      <b/>
      <sz val="12"/>
      <color theme="9"/>
      <name val="Calibri"/>
      <family val="2"/>
      <scheme val="minor"/>
    </font>
    <font>
      <sz val="9"/>
      <color rgb="FF7030A0"/>
      <name val="Calibri"/>
      <family val="2"/>
      <scheme val="minor"/>
    </font>
    <font>
      <sz val="9"/>
      <color rgb="FFC00000"/>
      <name val="Calibri"/>
      <family val="2"/>
      <scheme val="minor"/>
    </font>
    <font>
      <sz val="10"/>
      <color rgb="FFC00000"/>
      <name val="Calibri"/>
      <family val="2"/>
      <scheme val="minor"/>
    </font>
    <font>
      <sz val="8"/>
      <color rgb="FFC00000"/>
      <name val="Calibri"/>
      <family val="2"/>
      <scheme val="minor"/>
    </font>
    <font>
      <i/>
      <sz val="10"/>
      <color rgb="FFC00000"/>
      <name val="Calibri"/>
      <family val="2"/>
      <scheme val="minor"/>
    </font>
    <font>
      <sz val="11"/>
      <color rgb="FFC00000"/>
      <name val="Calibri"/>
      <family val="2"/>
      <scheme val="minor"/>
    </font>
    <font>
      <sz val="12"/>
      <color rgb="FFC00000"/>
      <name val="Calibri"/>
      <family val="2"/>
      <scheme val="minor"/>
    </font>
    <font>
      <b/>
      <sz val="12"/>
      <color rgb="FFC00000"/>
      <name val="Calibri"/>
      <family val="2"/>
      <scheme val="minor"/>
    </font>
    <font>
      <sz val="9"/>
      <color theme="5"/>
      <name val="Calibri"/>
      <family val="2"/>
      <scheme val="minor"/>
    </font>
    <font>
      <sz val="9"/>
      <color theme="9" tint="-0.249977111117893"/>
      <name val="Calibri"/>
      <family val="2"/>
      <scheme val="minor"/>
    </font>
    <font>
      <sz val="10"/>
      <color theme="9" tint="-0.249977111117893"/>
      <name val="Calibri"/>
      <family val="2"/>
      <scheme val="minor"/>
    </font>
    <font>
      <sz val="8"/>
      <color theme="9" tint="-0.249977111117893"/>
      <name val="Calibri"/>
      <family val="2"/>
      <scheme val="minor"/>
    </font>
    <font>
      <b/>
      <sz val="10"/>
      <color theme="9" tint="-0.249977111117893"/>
      <name val="Calibri"/>
      <family val="2"/>
      <scheme val="minor"/>
    </font>
    <font>
      <i/>
      <sz val="10"/>
      <color theme="9" tint="-0.249977111117893"/>
      <name val="Calibri"/>
      <family val="2"/>
      <scheme val="minor"/>
    </font>
    <font>
      <sz val="11"/>
      <color theme="9" tint="-0.249977111117893"/>
      <name val="Calibri"/>
      <family val="2"/>
      <scheme val="minor"/>
    </font>
    <font>
      <sz val="12"/>
      <color theme="9" tint="-0.249977111117893"/>
      <name val="Calibri"/>
      <family val="2"/>
      <scheme val="minor"/>
    </font>
    <font>
      <b/>
      <sz val="12"/>
      <color theme="9" tint="-0.249977111117893"/>
      <name val="Calibri"/>
      <family val="2"/>
      <scheme val="minor"/>
    </font>
    <font>
      <b/>
      <sz val="10"/>
      <color rgb="FF000000"/>
      <name val="Times New Roman"/>
      <family val="1"/>
    </font>
    <font>
      <b/>
      <sz val="10"/>
      <color theme="1"/>
      <name val="Times New Roman"/>
      <family val="1"/>
    </font>
    <font>
      <sz val="10"/>
      <color rgb="FF000000"/>
      <name val="Times New Roman"/>
      <family val="1"/>
    </font>
    <font>
      <sz val="10"/>
      <color theme="1"/>
      <name val="Times New Roman"/>
      <family val="1"/>
    </font>
    <font>
      <i/>
      <sz val="10"/>
      <color theme="1"/>
      <name val="Times New Roman"/>
      <family val="1"/>
    </font>
    <font>
      <i/>
      <sz val="10"/>
      <color rgb="FF000000"/>
      <name val="Times New Roman"/>
      <family val="1"/>
    </font>
    <font>
      <sz val="10"/>
      <color rgb="FF000000"/>
      <name val="Calibri"/>
      <family val="2"/>
    </font>
    <font>
      <b/>
      <sz val="11"/>
      <color theme="1"/>
      <name val="Arial"/>
      <family val="2"/>
    </font>
    <font>
      <b/>
      <i/>
      <sz val="11"/>
      <name val="Calibri"/>
      <family val="2"/>
      <scheme val="minor"/>
    </font>
    <font>
      <sz val="9"/>
      <name val="Calibri"/>
      <family val="2"/>
      <scheme val="minor"/>
    </font>
    <font>
      <b/>
      <u/>
      <sz val="16"/>
      <name val="Calibri"/>
      <family val="2"/>
      <scheme val="minor"/>
    </font>
    <font>
      <b/>
      <sz val="13"/>
      <name val="Calibri"/>
      <family val="2"/>
      <scheme val="minor"/>
    </font>
    <font>
      <b/>
      <sz val="18"/>
      <name val="Calibri"/>
      <family val="2"/>
      <scheme val="minor"/>
    </font>
    <font>
      <b/>
      <sz val="14"/>
      <name val="Calibri"/>
      <family val="2"/>
      <scheme val="minor"/>
    </font>
    <font>
      <b/>
      <sz val="16"/>
      <color theme="1"/>
      <name val="Arial"/>
      <family val="2"/>
    </font>
    <font>
      <i/>
      <sz val="12"/>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s>
  <fills count="20">
    <fill>
      <patternFill patternType="none"/>
    </fill>
    <fill>
      <patternFill patternType="gray125"/>
    </fill>
    <fill>
      <patternFill patternType="solid">
        <fgColor indexed="9"/>
        <bgColor indexed="8"/>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D0CECE"/>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10">
    <xf numFmtId="0" fontId="0" fillId="0" borderId="0"/>
    <xf numFmtId="43" fontId="32" fillId="0" borderId="0" applyFont="0" applyFill="0" applyBorder="0" applyAlignment="0" applyProtection="0"/>
    <xf numFmtId="0" fontId="33" fillId="0" borderId="0" applyNumberFormat="0" applyFill="0" applyBorder="0" applyAlignment="0" applyProtection="0"/>
    <xf numFmtId="0" fontId="32" fillId="0" borderId="0"/>
    <xf numFmtId="0" fontId="23" fillId="0" borderId="0"/>
    <xf numFmtId="0" fontId="6" fillId="0" borderId="0"/>
    <xf numFmtId="0" fontId="6" fillId="0" borderId="0"/>
    <xf numFmtId="0" fontId="22" fillId="0" borderId="0"/>
    <xf numFmtId="0" fontId="23" fillId="0" borderId="0"/>
    <xf numFmtId="9" fontId="32" fillId="0" borderId="0" applyFont="0" applyFill="0" applyBorder="0" applyAlignment="0" applyProtection="0"/>
  </cellStyleXfs>
  <cellXfs count="1260">
    <xf numFmtId="0" fontId="0" fillId="0" borderId="0" xfId="0"/>
    <xf numFmtId="0" fontId="36" fillId="0" borderId="1" xfId="0" applyFont="1" applyBorder="1" applyAlignment="1">
      <alignment horizontal="center" vertical="center" wrapText="1"/>
    </xf>
    <xf numFmtId="0" fontId="37" fillId="0" borderId="0" xfId="0" applyFont="1" applyAlignment="1">
      <alignment vertical="center"/>
    </xf>
    <xf numFmtId="0" fontId="38" fillId="0" borderId="0" xfId="0" applyFont="1"/>
    <xf numFmtId="0" fontId="37" fillId="0" borderId="1" xfId="0" applyFont="1" applyBorder="1" applyAlignment="1">
      <alignment horizontal="center" vertical="center" wrapText="1"/>
    </xf>
    <xf numFmtId="0" fontId="37" fillId="0" borderId="1" xfId="0" applyFont="1" applyBorder="1" applyAlignment="1">
      <alignment vertical="center" wrapText="1"/>
    </xf>
    <xf numFmtId="0" fontId="38" fillId="0" borderId="1"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38" fillId="0" borderId="0" xfId="0" applyFont="1" applyBorder="1"/>
    <xf numFmtId="0" fontId="36" fillId="0" borderId="1" xfId="0" quotePrefix="1" applyFont="1" applyBorder="1" applyAlignment="1">
      <alignment horizontal="center" vertical="center" wrapText="1"/>
    </xf>
    <xf numFmtId="0" fontId="38" fillId="0" borderId="1" xfId="0" applyFont="1" applyBorder="1" applyAlignment="1">
      <alignment horizontal="center" vertical="center" wrapText="1"/>
    </xf>
    <xf numFmtId="0" fontId="40" fillId="0" borderId="0" xfId="0" applyFont="1"/>
    <xf numFmtId="0" fontId="40" fillId="0" borderId="0" xfId="0" applyFont="1" applyBorder="1"/>
    <xf numFmtId="0" fontId="0" fillId="0" borderId="0" xfId="0" applyFont="1"/>
    <xf numFmtId="0" fontId="0" fillId="0" borderId="1" xfId="0" applyFont="1" applyBorder="1" applyAlignment="1">
      <alignment vertical="center" wrapText="1"/>
    </xf>
    <xf numFmtId="0" fontId="0" fillId="0" borderId="0" xfId="0" applyFont="1" applyBorder="1"/>
    <xf numFmtId="43" fontId="0" fillId="0" borderId="1" xfId="0" applyNumberFormat="1" applyFont="1" applyBorder="1" applyAlignment="1">
      <alignment horizontal="center" vertical="center" wrapText="1"/>
    </xf>
    <xf numFmtId="43" fontId="0" fillId="0" borderId="0" xfId="0" applyNumberFormat="1" applyFont="1" applyBorder="1" applyAlignment="1">
      <alignment horizontal="center" vertical="center" wrapText="1"/>
    </xf>
    <xf numFmtId="43" fontId="41" fillId="0" borderId="1" xfId="0" applyNumberFormat="1" applyFont="1" applyFill="1" applyBorder="1" applyAlignment="1">
      <alignment horizontal="right" vertical="center" wrapText="1"/>
    </xf>
    <xf numFmtId="0" fontId="42" fillId="0" borderId="1" xfId="0" applyFont="1" applyBorder="1" applyAlignment="1">
      <alignment vertical="center" wrapText="1"/>
    </xf>
    <xf numFmtId="0" fontId="42" fillId="0" borderId="1" xfId="0" applyFont="1" applyBorder="1" applyAlignment="1">
      <alignment horizontal="center" vertical="center" wrapText="1"/>
    </xf>
    <xf numFmtId="0" fontId="42" fillId="0" borderId="0" xfId="0" applyFont="1" applyAlignment="1">
      <alignment vertical="center"/>
    </xf>
    <xf numFmtId="0" fontId="43" fillId="0" borderId="1" xfId="0" quotePrefix="1" applyFont="1" applyBorder="1" applyAlignment="1">
      <alignment horizontal="center" vertical="center" wrapText="1"/>
    </xf>
    <xf numFmtId="0" fontId="43" fillId="0" borderId="1" xfId="0" applyFont="1" applyBorder="1" applyAlignment="1">
      <alignment horizontal="center" vertical="center" wrapText="1"/>
    </xf>
    <xf numFmtId="0" fontId="43" fillId="0" borderId="0" xfId="0" applyFont="1" applyBorder="1"/>
    <xf numFmtId="0" fontId="43" fillId="0" borderId="0" xfId="0" applyFont="1"/>
    <xf numFmtId="0" fontId="34" fillId="3" borderId="1" xfId="0" applyFont="1" applyFill="1" applyBorder="1" applyAlignment="1">
      <alignment horizontal="center" vertical="center" wrapText="1"/>
    </xf>
    <xf numFmtId="0" fontId="34" fillId="3" borderId="1" xfId="0" applyFont="1" applyFill="1" applyBorder="1" applyAlignment="1">
      <alignment vertical="center" wrapText="1"/>
    </xf>
    <xf numFmtId="43" fontId="0" fillId="0" borderId="2" xfId="0" applyNumberFormat="1" applyFont="1" applyBorder="1" applyAlignment="1">
      <alignment horizontal="center" vertical="center" wrapText="1"/>
    </xf>
    <xf numFmtId="0" fontId="43" fillId="0" borderId="3" xfId="0" quotePrefix="1" applyFont="1" applyBorder="1" applyAlignment="1">
      <alignment horizontal="center" vertical="center" wrapText="1"/>
    </xf>
    <xf numFmtId="0" fontId="43" fillId="0" borderId="2" xfId="0" quotePrefix="1" applyFont="1" applyBorder="1" applyAlignment="1">
      <alignment horizontal="center" vertical="center" wrapText="1"/>
    </xf>
    <xf numFmtId="0" fontId="34" fillId="3" borderId="3" xfId="0" applyFont="1" applyFill="1" applyBorder="1" applyAlignment="1">
      <alignment horizontal="center" vertical="center" wrapText="1"/>
    </xf>
    <xf numFmtId="0" fontId="0" fillId="0" borderId="3" xfId="0" applyFont="1" applyBorder="1" applyAlignment="1">
      <alignment horizontal="center" vertical="center" wrapText="1"/>
    </xf>
    <xf numFmtId="43" fontId="44" fillId="0" borderId="1" xfId="0" applyNumberFormat="1" applyFont="1" applyFill="1" applyBorder="1" applyAlignment="1">
      <alignment horizontal="right" vertical="center" wrapText="1"/>
    </xf>
    <xf numFmtId="43" fontId="41" fillId="0" borderId="2" xfId="0" applyNumberFormat="1" applyFont="1" applyFill="1" applyBorder="1" applyAlignment="1">
      <alignment horizontal="right" vertical="center" wrapText="1"/>
    </xf>
    <xf numFmtId="43" fontId="44" fillId="0" borderId="2" xfId="0" applyNumberFormat="1" applyFont="1" applyFill="1" applyBorder="1" applyAlignment="1">
      <alignment horizontal="right" vertical="center" wrapText="1"/>
    </xf>
    <xf numFmtId="43" fontId="44" fillId="0" borderId="4" xfId="0" applyNumberFormat="1" applyFont="1" applyFill="1" applyBorder="1" applyAlignment="1">
      <alignment horizontal="right" vertical="center" wrapText="1"/>
    </xf>
    <xf numFmtId="43" fontId="44" fillId="0" borderId="5" xfId="0" applyNumberFormat="1" applyFont="1" applyFill="1" applyBorder="1" applyAlignment="1">
      <alignment horizontal="right" vertical="center" wrapText="1"/>
    </xf>
    <xf numFmtId="43" fontId="44" fillId="3" borderId="1" xfId="0" applyNumberFormat="1" applyFont="1" applyFill="1" applyBorder="1" applyAlignment="1">
      <alignment horizontal="right" vertical="center" wrapText="1"/>
    </xf>
    <xf numFmtId="43" fontId="45" fillId="0" borderId="1" xfId="0" applyNumberFormat="1" applyFont="1" applyFill="1" applyBorder="1" applyAlignment="1">
      <alignment horizontal="right" vertical="center" wrapText="1"/>
    </xf>
    <xf numFmtId="0" fontId="0" fillId="0" borderId="1" xfId="0" applyFont="1" applyBorder="1" applyAlignment="1">
      <alignment horizontal="center" vertical="center" wrapText="1"/>
    </xf>
    <xf numFmtId="0" fontId="34" fillId="0" borderId="0" xfId="0" applyFont="1"/>
    <xf numFmtId="43" fontId="34" fillId="0" borderId="0" xfId="0" applyNumberFormat="1" applyFont="1"/>
    <xf numFmtId="43" fontId="44" fillId="3" borderId="2" xfId="0" applyNumberFormat="1" applyFont="1" applyFill="1" applyBorder="1" applyAlignment="1">
      <alignment horizontal="right" vertical="center" wrapText="1"/>
    </xf>
    <xf numFmtId="43" fontId="44" fillId="3" borderId="4" xfId="0" applyNumberFormat="1" applyFont="1" applyFill="1" applyBorder="1" applyAlignment="1">
      <alignment horizontal="right" vertical="center" wrapText="1"/>
    </xf>
    <xf numFmtId="43" fontId="44" fillId="3" borderId="5" xfId="0" applyNumberFormat="1" applyFont="1" applyFill="1" applyBorder="1" applyAlignment="1">
      <alignment horizontal="right" vertical="center" wrapText="1"/>
    </xf>
    <xf numFmtId="0" fontId="34" fillId="0" borderId="0" xfId="0" applyFont="1" applyBorder="1"/>
    <xf numFmtId="0" fontId="0" fillId="0" borderId="6"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43" fontId="34" fillId="3" borderId="1" xfId="0" applyNumberFormat="1" applyFont="1" applyFill="1" applyBorder="1" applyAlignment="1">
      <alignment horizontal="center" vertical="center" wrapText="1"/>
    </xf>
    <xf numFmtId="43" fontId="34" fillId="3" borderId="2" xfId="0" applyNumberFormat="1" applyFont="1" applyFill="1" applyBorder="1" applyAlignment="1">
      <alignment horizontal="center" vertical="center" wrapText="1"/>
    </xf>
    <xf numFmtId="43" fontId="0" fillId="0" borderId="4" xfId="0" applyNumberFormat="1" applyFont="1" applyBorder="1" applyAlignment="1">
      <alignment horizontal="center" vertical="center" wrapText="1"/>
    </xf>
    <xf numFmtId="43" fontId="0" fillId="0" borderId="5" xfId="0" applyNumberFormat="1" applyFont="1" applyBorder="1" applyAlignment="1">
      <alignment horizontal="center" vertical="center" wrapText="1"/>
    </xf>
    <xf numFmtId="0" fontId="43" fillId="0" borderId="0" xfId="0" applyFont="1" applyAlignment="1">
      <alignment horizontal="right"/>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8" fillId="0" borderId="0" xfId="0" applyFont="1" applyBorder="1" applyAlignment="1">
      <alignment horizontal="center" vertical="center" wrapText="1"/>
    </xf>
    <xf numFmtId="0" fontId="33" fillId="0" borderId="0" xfId="2" applyBorder="1" applyAlignment="1">
      <alignment vertical="center" wrapText="1"/>
    </xf>
    <xf numFmtId="43" fontId="34" fillId="0" borderId="1" xfId="0" applyNumberFormat="1" applyFont="1" applyFill="1" applyBorder="1" applyAlignment="1">
      <alignment horizontal="center" vertical="center" wrapText="1"/>
    </xf>
    <xf numFmtId="0" fontId="38" fillId="4" borderId="0" xfId="0" applyFont="1" applyFill="1"/>
    <xf numFmtId="43" fontId="0" fillId="0" borderId="0" xfId="0" applyNumberFormat="1"/>
    <xf numFmtId="0" fontId="46" fillId="0" borderId="0" xfId="0" applyFont="1"/>
    <xf numFmtId="43" fontId="45" fillId="0" borderId="2" xfId="0" applyNumberFormat="1" applyFont="1" applyFill="1" applyBorder="1" applyAlignment="1">
      <alignment horizontal="right" vertical="center" wrapText="1"/>
    </xf>
    <xf numFmtId="0" fontId="47" fillId="0" borderId="1" xfId="0" applyFont="1" applyBorder="1" applyAlignment="1">
      <alignment horizontal="center" vertical="center" wrapText="1"/>
    </xf>
    <xf numFmtId="0" fontId="48" fillId="0" borderId="1" xfId="0" applyFont="1" applyBorder="1" applyAlignment="1">
      <alignment vertical="center" wrapText="1"/>
    </xf>
    <xf numFmtId="0" fontId="36" fillId="0" borderId="1" xfId="0" applyFont="1" applyBorder="1" applyAlignment="1">
      <alignment vertical="center" wrapText="1"/>
    </xf>
    <xf numFmtId="0" fontId="47" fillId="0" borderId="1" xfId="0" applyFont="1" applyBorder="1" applyAlignment="1">
      <alignment vertical="center" wrapText="1"/>
    </xf>
    <xf numFmtId="0" fontId="48" fillId="0" borderId="0" xfId="0" applyFont="1" applyAlignment="1">
      <alignment vertical="center"/>
    </xf>
    <xf numFmtId="49" fontId="41" fillId="0" borderId="7" xfId="5" applyNumberFormat="1"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applyAlignment="1">
      <alignment vertical="center" wrapText="1"/>
    </xf>
    <xf numFmtId="0" fontId="41" fillId="0" borderId="1" xfId="0" applyFont="1" applyBorder="1" applyAlignment="1">
      <alignment horizontal="center" vertical="center" wrapText="1"/>
    </xf>
    <xf numFmtId="0" fontId="41" fillId="0" borderId="0" xfId="0" applyFont="1" applyBorder="1"/>
    <xf numFmtId="0" fontId="41" fillId="0" borderId="0" xfId="0" applyFont="1"/>
    <xf numFmtId="0" fontId="49" fillId="0" borderId="0" xfId="0" applyFont="1"/>
    <xf numFmtId="0" fontId="50" fillId="0" borderId="1" xfId="0" quotePrefix="1" applyFont="1" applyBorder="1" applyAlignment="1">
      <alignment horizontal="center" vertical="center" wrapText="1"/>
    </xf>
    <xf numFmtId="43" fontId="44" fillId="0" borderId="1" xfId="0" quotePrefix="1" applyNumberFormat="1" applyFont="1" applyBorder="1" applyAlignment="1">
      <alignment horizontal="center" vertical="center" wrapText="1"/>
    </xf>
    <xf numFmtId="43" fontId="49" fillId="0" borderId="0" xfId="0" applyNumberFormat="1" applyFont="1"/>
    <xf numFmtId="0" fontId="48" fillId="3" borderId="1" xfId="0" applyFont="1" applyFill="1" applyBorder="1" applyAlignment="1">
      <alignment vertical="center" wrapText="1"/>
    </xf>
    <xf numFmtId="0" fontId="51" fillId="0" borderId="1" xfId="0" applyFont="1" applyBorder="1" applyAlignment="1">
      <alignment vertical="center" wrapText="1"/>
    </xf>
    <xf numFmtId="0" fontId="51" fillId="0" borderId="1" xfId="0" applyFont="1" applyBorder="1" applyAlignment="1">
      <alignment horizontal="center" vertical="center" wrapText="1"/>
    </xf>
    <xf numFmtId="4" fontId="52" fillId="3" borderId="1" xfId="0" applyNumberFormat="1" applyFont="1" applyFill="1" applyBorder="1" applyAlignment="1">
      <alignment horizontal="right" vertical="center" wrapText="1"/>
    </xf>
    <xf numFmtId="4" fontId="36" fillId="0" borderId="1" xfId="0" applyNumberFormat="1" applyFont="1" applyBorder="1" applyAlignment="1">
      <alignment horizontal="right" vertical="center" wrapText="1"/>
    </xf>
    <xf numFmtId="4" fontId="48" fillId="3" borderId="1" xfId="0" applyNumberFormat="1" applyFont="1" applyFill="1" applyBorder="1" applyAlignment="1">
      <alignment horizontal="right" vertical="center" wrapText="1"/>
    </xf>
    <xf numFmtId="4" fontId="41" fillId="0" borderId="1" xfId="0" applyNumberFormat="1" applyFont="1" applyFill="1" applyBorder="1" applyAlignment="1">
      <alignment horizontal="right" vertical="center" wrapText="1"/>
    </xf>
    <xf numFmtId="4" fontId="44" fillId="3" borderId="1" xfId="0" applyNumberFormat="1" applyFont="1" applyFill="1" applyBorder="1" applyAlignment="1">
      <alignment horizontal="right" vertical="center" wrapText="1"/>
    </xf>
    <xf numFmtId="4" fontId="45" fillId="0" borderId="1" xfId="0" applyNumberFormat="1" applyFont="1" applyFill="1" applyBorder="1" applyAlignment="1">
      <alignment horizontal="right" vertical="center" wrapText="1"/>
    </xf>
    <xf numFmtId="4" fontId="44" fillId="3" borderId="4" xfId="0" applyNumberFormat="1" applyFont="1" applyFill="1" applyBorder="1" applyAlignment="1">
      <alignment horizontal="right" vertical="center" wrapText="1"/>
    </xf>
    <xf numFmtId="4" fontId="41" fillId="0" borderId="1" xfId="0" applyNumberFormat="1" applyFont="1" applyBorder="1" applyAlignment="1">
      <alignment horizontal="right" vertical="center" wrapText="1"/>
    </xf>
    <xf numFmtId="4" fontId="49" fillId="0" borderId="0" xfId="0" applyNumberFormat="1" applyFont="1"/>
    <xf numFmtId="0" fontId="51" fillId="0" borderId="0" xfId="0" applyFont="1"/>
    <xf numFmtId="4" fontId="51" fillId="0" borderId="0" xfId="0" applyNumberFormat="1" applyFont="1"/>
    <xf numFmtId="0" fontId="49" fillId="0" borderId="1" xfId="0" applyFont="1" applyBorder="1" applyAlignment="1">
      <alignment horizontal="center" vertical="center"/>
    </xf>
    <xf numFmtId="43" fontId="49" fillId="0" borderId="1" xfId="0" applyNumberFormat="1" applyFont="1" applyBorder="1" applyAlignment="1">
      <alignment vertical="center"/>
    </xf>
    <xf numFmtId="0" fontId="34" fillId="3" borderId="1" xfId="0" applyFont="1" applyFill="1" applyBorder="1" applyAlignment="1">
      <alignment horizontal="center" vertical="center" wrapText="1"/>
    </xf>
    <xf numFmtId="0" fontId="52" fillId="0" borderId="0" xfId="0" applyFont="1" applyAlignment="1">
      <alignment vertical="center"/>
    </xf>
    <xf numFmtId="0" fontId="51" fillId="0" borderId="1" xfId="0" applyFont="1" applyBorder="1" applyAlignment="1">
      <alignment horizontal="left" vertical="center" wrapText="1"/>
    </xf>
    <xf numFmtId="0" fontId="52" fillId="3" borderId="1" xfId="0" applyFont="1" applyFill="1" applyBorder="1" applyAlignment="1">
      <alignment horizontal="center" vertical="center" wrapText="1"/>
    </xf>
    <xf numFmtId="0" fontId="52" fillId="3" borderId="1" xfId="0" applyFont="1" applyFill="1" applyBorder="1" applyAlignment="1">
      <alignment vertical="center" wrapText="1"/>
    </xf>
    <xf numFmtId="0" fontId="51" fillId="3" borderId="1" xfId="0" applyFont="1" applyFill="1" applyBorder="1" applyAlignment="1">
      <alignment horizontal="center" vertical="center" wrapText="1"/>
    </xf>
    <xf numFmtId="0" fontId="51" fillId="3" borderId="1" xfId="0" applyFont="1" applyFill="1" applyBorder="1" applyAlignment="1">
      <alignment horizontal="left" vertical="center" wrapText="1"/>
    </xf>
    <xf numFmtId="0" fontId="52" fillId="0" borderId="1" xfId="0" applyFont="1" applyBorder="1" applyAlignment="1">
      <alignment vertical="center" wrapText="1"/>
    </xf>
    <xf numFmtId="43" fontId="51" fillId="0" borderId="1" xfId="0" applyNumberFormat="1" applyFont="1" applyBorder="1" applyAlignment="1">
      <alignment vertical="center" wrapText="1"/>
    </xf>
    <xf numFmtId="43" fontId="51" fillId="0" borderId="1" xfId="0" applyNumberFormat="1" applyFont="1" applyBorder="1" applyAlignment="1">
      <alignment horizontal="center" vertical="center" wrapText="1"/>
    </xf>
    <xf numFmtId="43" fontId="51" fillId="0" borderId="1" xfId="0" applyNumberFormat="1" applyFont="1" applyBorder="1" applyAlignment="1">
      <alignment horizontal="left" vertical="center" wrapText="1"/>
    </xf>
    <xf numFmtId="0" fontId="53" fillId="0" borderId="1" xfId="0" applyFont="1" applyBorder="1" applyAlignment="1">
      <alignment horizontal="center" vertical="center" wrapText="1"/>
    </xf>
    <xf numFmtId="0" fontId="53" fillId="0" borderId="1" xfId="0" applyFont="1" applyBorder="1" applyAlignment="1">
      <alignment vertical="center" wrapText="1"/>
    </xf>
    <xf numFmtId="0" fontId="53" fillId="0" borderId="1" xfId="0" applyFont="1" applyBorder="1" applyAlignment="1">
      <alignment horizontal="left" vertical="center" wrapText="1"/>
    </xf>
    <xf numFmtId="49" fontId="51" fillId="0" borderId="1" xfId="0" applyNumberFormat="1" applyFont="1" applyBorder="1" applyAlignment="1">
      <alignment vertical="center" wrapText="1"/>
    </xf>
    <xf numFmtId="43" fontId="52" fillId="0" borderId="1" xfId="0" applyNumberFormat="1" applyFont="1" applyBorder="1" applyAlignment="1">
      <alignment horizontal="center" vertical="center" wrapText="1"/>
    </xf>
    <xf numFmtId="43" fontId="52" fillId="0" borderId="1" xfId="0" applyNumberFormat="1" applyFont="1" applyBorder="1" applyAlignment="1">
      <alignment horizontal="left" vertical="center" wrapText="1"/>
    </xf>
    <xf numFmtId="0" fontId="51" fillId="0" borderId="0" xfId="0" applyFont="1" applyAlignment="1">
      <alignment vertical="center"/>
    </xf>
    <xf numFmtId="0" fontId="53" fillId="0" borderId="0" xfId="0" applyFont="1" applyAlignment="1">
      <alignment vertical="center"/>
    </xf>
    <xf numFmtId="0" fontId="51" fillId="0" borderId="0" xfId="0" applyFont="1" applyAlignment="1">
      <alignment vertical="center" wrapText="1"/>
    </xf>
    <xf numFmtId="0" fontId="52" fillId="0" borderId="0" xfId="0" applyFont="1" applyAlignment="1">
      <alignment vertical="center" wrapText="1"/>
    </xf>
    <xf numFmtId="0" fontId="51" fillId="0" borderId="0" xfId="0" applyFont="1" applyAlignment="1">
      <alignment horizontal="center" vertical="center"/>
    </xf>
    <xf numFmtId="0" fontId="48" fillId="3" borderId="1" xfId="0" applyFont="1" applyFill="1" applyBorder="1" applyAlignment="1">
      <alignment horizontal="center" vertical="center" wrapText="1"/>
    </xf>
    <xf numFmtId="49" fontId="41" fillId="0" borderId="8" xfId="5"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quotePrefix="1" applyFont="1" applyFill="1" applyBorder="1" applyAlignment="1">
      <alignment horizontal="center" vertical="center" wrapText="1"/>
    </xf>
    <xf numFmtId="43" fontId="52" fillId="3" borderId="1" xfId="0" applyNumberFormat="1" applyFont="1" applyFill="1" applyBorder="1" applyAlignment="1">
      <alignment horizontal="right" vertical="center" wrapText="1"/>
    </xf>
    <xf numFmtId="43" fontId="52" fillId="3" borderId="2" xfId="0" applyNumberFormat="1" applyFont="1" applyFill="1" applyBorder="1" applyAlignment="1">
      <alignment horizontal="right" vertical="center" wrapText="1"/>
    </xf>
    <xf numFmtId="43" fontId="51" fillId="0" borderId="1" xfId="0" applyNumberFormat="1" applyFont="1" applyFill="1" applyBorder="1" applyAlignment="1">
      <alignment horizontal="right" vertical="center" wrapText="1"/>
    </xf>
    <xf numFmtId="43" fontId="51" fillId="0" borderId="2" xfId="0" applyNumberFormat="1" applyFont="1" applyFill="1" applyBorder="1" applyAlignment="1">
      <alignment horizontal="right" vertical="center" wrapText="1"/>
    </xf>
    <xf numFmtId="43" fontId="52" fillId="4" borderId="1" xfId="0" applyNumberFormat="1" applyFont="1" applyFill="1" applyBorder="1" applyAlignment="1">
      <alignment horizontal="right" vertical="center" wrapText="1"/>
    </xf>
    <xf numFmtId="43" fontId="52" fillId="4" borderId="2" xfId="0" applyNumberFormat="1" applyFont="1" applyFill="1" applyBorder="1" applyAlignment="1">
      <alignment horizontal="right" vertical="center" wrapText="1"/>
    </xf>
    <xf numFmtId="0" fontId="51" fillId="4"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2" fillId="0" borderId="4" xfId="0" applyFont="1" applyBorder="1" applyAlignment="1">
      <alignment horizontal="center" vertical="center" wrapText="1"/>
    </xf>
    <xf numFmtId="43" fontId="0" fillId="0" borderId="1" xfId="0" applyNumberFormat="1" applyFont="1" applyFill="1" applyBorder="1" applyAlignment="1">
      <alignment horizontal="center" vertical="center" wrapText="1"/>
    </xf>
    <xf numFmtId="43" fontId="41" fillId="0" borderId="1" xfId="0" applyNumberFormat="1" applyFont="1" applyFill="1" applyBorder="1" applyAlignment="1">
      <alignment horizontal="center" vertical="center" wrapText="1"/>
    </xf>
    <xf numFmtId="0" fontId="36" fillId="0" borderId="0" xfId="0" applyFont="1" applyAlignment="1">
      <alignment vertical="center"/>
    </xf>
    <xf numFmtId="0" fontId="53" fillId="5" borderId="1" xfId="0" applyFont="1" applyFill="1" applyBorder="1" applyAlignment="1">
      <alignment vertical="center" wrapText="1"/>
    </xf>
    <xf numFmtId="43" fontId="52" fillId="5" borderId="1" xfId="0" applyNumberFormat="1" applyFont="1" applyFill="1" applyBorder="1" applyAlignment="1">
      <alignment vertical="center" wrapText="1"/>
    </xf>
    <xf numFmtId="49" fontId="52" fillId="5" borderId="1" xfId="0" applyNumberFormat="1" applyFont="1" applyFill="1" applyBorder="1" applyAlignment="1">
      <alignment vertical="center" wrapText="1"/>
    </xf>
    <xf numFmtId="43" fontId="51" fillId="0" borderId="0" xfId="0" applyNumberFormat="1" applyFont="1" applyAlignment="1">
      <alignment vertical="center"/>
    </xf>
    <xf numFmtId="4" fontId="36" fillId="0" borderId="0" xfId="0" applyNumberFormat="1" applyFont="1" applyAlignment="1">
      <alignment vertical="center"/>
    </xf>
    <xf numFmtId="4" fontId="36" fillId="0" borderId="1" xfId="0" applyNumberFormat="1" applyFont="1" applyBorder="1" applyAlignment="1">
      <alignment vertical="center"/>
    </xf>
    <xf numFmtId="4" fontId="48" fillId="6" borderId="0" xfId="0" applyNumberFormat="1" applyFont="1" applyFill="1" applyAlignment="1">
      <alignment horizontal="right" vertical="center"/>
    </xf>
    <xf numFmtId="4" fontId="36" fillId="0" borderId="0" xfId="0" applyNumberFormat="1" applyFont="1" applyAlignment="1">
      <alignment horizontal="right" vertical="center"/>
    </xf>
    <xf numFmtId="0" fontId="51" fillId="0" borderId="3" xfId="0" applyFont="1" applyBorder="1" applyAlignment="1">
      <alignment horizontal="center" vertical="center" wrapText="1"/>
    </xf>
    <xf numFmtId="4" fontId="51" fillId="0" borderId="1" xfId="0" applyNumberFormat="1" applyFont="1" applyBorder="1" applyAlignment="1">
      <alignment horizontal="right" vertical="center" wrapText="1"/>
    </xf>
    <xf numFmtId="0" fontId="51" fillId="0" borderId="0" xfId="0" applyFont="1" applyFill="1"/>
    <xf numFmtId="0" fontId="54" fillId="0" borderId="0" xfId="0" applyFont="1" applyAlignment="1">
      <alignment vertical="center"/>
    </xf>
    <xf numFmtId="4" fontId="49" fillId="0" borderId="0" xfId="0" applyNumberFormat="1" applyFont="1" applyAlignment="1">
      <alignment horizontal="right"/>
    </xf>
    <xf numFmtId="0" fontId="49" fillId="0" borderId="0" xfId="0" applyFont="1" applyBorder="1"/>
    <xf numFmtId="43" fontId="41" fillId="0" borderId="0" xfId="0" applyNumberFormat="1" applyFont="1" applyBorder="1" applyAlignment="1">
      <alignment horizontal="center" vertical="center" wrapText="1"/>
    </xf>
    <xf numFmtId="0" fontId="50" fillId="0" borderId="3" xfId="0" quotePrefix="1" applyFont="1" applyBorder="1" applyAlignment="1">
      <alignment horizontal="center" vertical="center" wrapText="1"/>
    </xf>
    <xf numFmtId="4" fontId="50" fillId="0" borderId="1" xfId="0" applyNumberFormat="1" applyFont="1" applyBorder="1" applyAlignment="1">
      <alignment horizontal="center" vertical="center" wrapText="1"/>
    </xf>
    <xf numFmtId="0" fontId="50" fillId="0" borderId="2" xfId="0" quotePrefix="1" applyFont="1" applyBorder="1" applyAlignment="1">
      <alignment horizontal="center" vertical="center" wrapText="1"/>
    </xf>
    <xf numFmtId="0" fontId="50" fillId="0" borderId="0" xfId="0" applyFont="1" applyBorder="1"/>
    <xf numFmtId="0" fontId="50" fillId="0" borderId="0" xfId="0" applyFont="1"/>
    <xf numFmtId="0" fontId="44" fillId="3" borderId="3" xfId="0" applyFont="1" applyFill="1" applyBorder="1" applyAlignment="1">
      <alignment horizontal="center" vertical="center" wrapText="1"/>
    </xf>
    <xf numFmtId="0" fontId="44" fillId="3" borderId="1" xfId="0" applyFont="1" applyFill="1" applyBorder="1" applyAlignment="1">
      <alignment vertical="center" wrapText="1"/>
    </xf>
    <xf numFmtId="0" fontId="44" fillId="3" borderId="1" xfId="0" applyFont="1" applyFill="1" applyBorder="1" applyAlignment="1">
      <alignment horizontal="center" vertical="center" wrapText="1"/>
    </xf>
    <xf numFmtId="0" fontId="44" fillId="0" borderId="0" xfId="0" applyFont="1" applyBorder="1"/>
    <xf numFmtId="0" fontId="44" fillId="0" borderId="0" xfId="0" applyFont="1"/>
    <xf numFmtId="0" fontId="45" fillId="0" borderId="1" xfId="0" applyFont="1" applyBorder="1" applyAlignment="1">
      <alignment vertical="center" wrapText="1"/>
    </xf>
    <xf numFmtId="0" fontId="45" fillId="0" borderId="1" xfId="0" applyFont="1" applyBorder="1" applyAlignment="1">
      <alignment horizontal="center" vertical="center" wrapText="1"/>
    </xf>
    <xf numFmtId="4" fontId="41" fillId="0" borderId="0" xfId="0" applyNumberFormat="1" applyFont="1" applyBorder="1"/>
    <xf numFmtId="0" fontId="41" fillId="0" borderId="3" xfId="0" applyFont="1" applyBorder="1" applyAlignment="1">
      <alignment vertical="center" wrapText="1"/>
    </xf>
    <xf numFmtId="0" fontId="41" fillId="0" borderId="3" xfId="0" quotePrefix="1" applyFont="1" applyBorder="1" applyAlignment="1">
      <alignment horizontal="center" vertical="center" wrapText="1"/>
    </xf>
    <xf numFmtId="0" fontId="44" fillId="0" borderId="1" xfId="0" applyFont="1" applyBorder="1" applyAlignment="1">
      <alignment vertical="center" wrapText="1"/>
    </xf>
    <xf numFmtId="4" fontId="44" fillId="0" borderId="1" xfId="0" applyNumberFormat="1" applyFont="1" applyBorder="1" applyAlignment="1">
      <alignment horizontal="right" vertical="center" wrapText="1"/>
    </xf>
    <xf numFmtId="0" fontId="44" fillId="0" borderId="6" xfId="0" applyFont="1" applyBorder="1" applyAlignment="1">
      <alignment horizontal="center" vertical="center" wrapText="1"/>
    </xf>
    <xf numFmtId="0" fontId="44" fillId="0" borderId="4" xfId="0" applyFont="1" applyBorder="1" applyAlignment="1">
      <alignment vertical="center" wrapText="1"/>
    </xf>
    <xf numFmtId="0" fontId="44" fillId="0" borderId="4" xfId="0" applyFont="1" applyBorder="1" applyAlignment="1">
      <alignment horizontal="center" vertical="center" wrapText="1"/>
    </xf>
    <xf numFmtId="4" fontId="44" fillId="0" borderId="4" xfId="0" applyNumberFormat="1" applyFont="1" applyBorder="1" applyAlignment="1">
      <alignment horizontal="right" vertical="center" wrapText="1"/>
    </xf>
    <xf numFmtId="0" fontId="45" fillId="0" borderId="0" xfId="0" applyFont="1" applyAlignment="1">
      <alignment vertical="center"/>
    </xf>
    <xf numFmtId="4" fontId="41" fillId="0" borderId="0" xfId="0" applyNumberFormat="1" applyFont="1" applyAlignment="1">
      <alignment horizontal="right"/>
    </xf>
    <xf numFmtId="0" fontId="55" fillId="0" borderId="0" xfId="0" applyFont="1" applyAlignment="1">
      <alignment horizontal="left"/>
    </xf>
    <xf numFmtId="0" fontId="55" fillId="0" borderId="0" xfId="0" applyFont="1"/>
    <xf numFmtId="4" fontId="51" fillId="0" borderId="0" xfId="0" applyNumberFormat="1" applyFont="1" applyAlignment="1">
      <alignment horizontal="right"/>
    </xf>
    <xf numFmtId="0" fontId="51" fillId="0" borderId="0" xfId="0" applyFont="1" applyBorder="1"/>
    <xf numFmtId="0" fontId="54" fillId="0" borderId="0" xfId="0" applyFont="1"/>
    <xf numFmtId="4" fontId="54" fillId="6" borderId="0" xfId="0" applyNumberFormat="1" applyFont="1" applyFill="1" applyAlignment="1">
      <alignment horizontal="right"/>
    </xf>
    <xf numFmtId="43" fontId="52" fillId="0" borderId="0" xfId="0" applyNumberFormat="1" applyFont="1" applyAlignment="1">
      <alignment horizontal="right"/>
    </xf>
    <xf numFmtId="0" fontId="54" fillId="0" borderId="0" xfId="0" applyFont="1" applyBorder="1"/>
    <xf numFmtId="43" fontId="51" fillId="0" borderId="0" xfId="0" applyNumberFormat="1" applyFont="1"/>
    <xf numFmtId="0" fontId="49" fillId="0" borderId="0" xfId="0" applyFont="1" applyFill="1"/>
    <xf numFmtId="0" fontId="36" fillId="0" borderId="1" xfId="0" applyFont="1" applyBorder="1" applyAlignment="1">
      <alignment vertical="center"/>
    </xf>
    <xf numFmtId="49" fontId="36" fillId="0" borderId="1" xfId="0" applyNumberFormat="1" applyFont="1" applyBorder="1" applyAlignment="1">
      <alignment vertical="center"/>
    </xf>
    <xf numFmtId="43" fontId="36" fillId="0" borderId="1" xfId="0" applyNumberFormat="1" applyFont="1" applyBorder="1" applyAlignment="1">
      <alignment vertical="center"/>
    </xf>
    <xf numFmtId="0" fontId="48" fillId="0" borderId="1" xfId="0" applyFont="1" applyBorder="1" applyAlignment="1">
      <alignment vertical="center"/>
    </xf>
    <xf numFmtId="43" fontId="48" fillId="0" borderId="1" xfId="0" applyNumberFormat="1" applyFont="1" applyBorder="1" applyAlignment="1">
      <alignment vertical="center"/>
    </xf>
    <xf numFmtId="43" fontId="41" fillId="0" borderId="0" xfId="0" applyNumberFormat="1" applyFont="1" applyBorder="1"/>
    <xf numFmtId="0" fontId="48" fillId="0" borderId="1" xfId="0" applyFont="1" applyBorder="1" applyAlignment="1">
      <alignment horizontal="center" vertical="center"/>
    </xf>
    <xf numFmtId="0" fontId="53"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51" fillId="7" borderId="1" xfId="0" applyFont="1" applyFill="1" applyBorder="1" applyAlignment="1">
      <alignment horizontal="left" vertical="center" wrapText="1"/>
    </xf>
    <xf numFmtId="0" fontId="44" fillId="0" borderId="9" xfId="0" applyFont="1" applyBorder="1" applyAlignment="1">
      <alignment horizontal="center" vertical="center" wrapText="1"/>
    </xf>
    <xf numFmtId="0" fontId="44" fillId="0" borderId="10" xfId="0" applyFont="1" applyBorder="1" applyAlignment="1">
      <alignment vertical="center" wrapText="1"/>
    </xf>
    <xf numFmtId="4" fontId="44" fillId="0" borderId="10" xfId="0" applyNumberFormat="1" applyFont="1" applyBorder="1" applyAlignment="1">
      <alignment horizontal="right" vertical="center" wrapText="1"/>
    </xf>
    <xf numFmtId="43" fontId="44" fillId="0" borderId="10" xfId="0" applyNumberFormat="1" applyFont="1" applyFill="1" applyBorder="1" applyAlignment="1">
      <alignment horizontal="right" vertical="center" wrapText="1"/>
    </xf>
    <xf numFmtId="43" fontId="44" fillId="0" borderId="11" xfId="0" applyNumberFormat="1" applyFont="1" applyFill="1" applyBorder="1" applyAlignment="1">
      <alignment horizontal="right" vertical="center" wrapText="1"/>
    </xf>
    <xf numFmtId="0" fontId="44" fillId="3" borderId="6" xfId="0" applyFont="1" applyFill="1" applyBorder="1" applyAlignment="1">
      <alignment horizontal="center" vertical="center" wrapText="1"/>
    </xf>
    <xf numFmtId="0" fontId="44" fillId="3" borderId="4" xfId="0" applyFont="1" applyFill="1" applyBorder="1" applyAlignment="1">
      <alignment vertical="center" wrapText="1"/>
    </xf>
    <xf numFmtId="0" fontId="44" fillId="3" borderId="4" xfId="0" applyFont="1" applyFill="1" applyBorder="1" applyAlignment="1">
      <alignment horizontal="center" vertical="center" wrapText="1"/>
    </xf>
    <xf numFmtId="43" fontId="51" fillId="0" borderId="2" xfId="0" applyNumberFormat="1" applyFont="1" applyBorder="1" applyAlignment="1">
      <alignment horizontal="center" vertical="center" wrapText="1"/>
    </xf>
    <xf numFmtId="0" fontId="52" fillId="4" borderId="3" xfId="0" applyFont="1" applyFill="1" applyBorder="1" applyAlignment="1">
      <alignment horizontal="center" vertical="center" wrapText="1"/>
    </xf>
    <xf numFmtId="0" fontId="52" fillId="4" borderId="1" xfId="0" applyFont="1" applyFill="1" applyBorder="1" applyAlignment="1">
      <alignment vertical="center" wrapText="1"/>
    </xf>
    <xf numFmtId="0" fontId="52" fillId="3" borderId="3" xfId="0" applyFont="1" applyFill="1" applyBorder="1" applyAlignment="1">
      <alignment horizontal="center" vertical="center" wrapText="1"/>
    </xf>
    <xf numFmtId="0" fontId="56" fillId="0" borderId="0" xfId="0" applyFont="1" applyFill="1"/>
    <xf numFmtId="43" fontId="51" fillId="0" borderId="0" xfId="0" applyNumberFormat="1" applyFont="1" applyFill="1"/>
    <xf numFmtId="0" fontId="56" fillId="0" borderId="1" xfId="0" applyFont="1" applyBorder="1" applyAlignment="1">
      <alignment horizontal="center" vertical="center" wrapText="1"/>
    </xf>
    <xf numFmtId="0" fontId="51" fillId="0" borderId="3" xfId="0" quotePrefix="1" applyFont="1" applyBorder="1" applyAlignment="1">
      <alignment horizontal="center" vertical="center" wrapText="1"/>
    </xf>
    <xf numFmtId="0" fontId="51" fillId="0" borderId="1" xfId="0" applyFont="1" applyBorder="1"/>
    <xf numFmtId="0" fontId="53" fillId="0" borderId="3"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4" xfId="0" applyFont="1" applyBorder="1" applyAlignment="1">
      <alignment vertical="center" wrapText="1"/>
    </xf>
    <xf numFmtId="0" fontId="51" fillId="0" borderId="4" xfId="0" applyFont="1" applyBorder="1" applyAlignment="1">
      <alignment horizontal="center" vertical="center" wrapText="1"/>
    </xf>
    <xf numFmtId="0" fontId="41" fillId="0" borderId="0" xfId="0" applyFont="1" applyFill="1"/>
    <xf numFmtId="0" fontId="49" fillId="6" borderId="0" xfId="0" applyFont="1" applyFill="1"/>
    <xf numFmtId="43" fontId="49" fillId="0" borderId="0" xfId="0" applyNumberFormat="1" applyFont="1" applyFill="1"/>
    <xf numFmtId="0" fontId="49" fillId="0" borderId="0" xfId="0" applyFont="1" applyAlignment="1">
      <alignment vertical="center"/>
    </xf>
    <xf numFmtId="0" fontId="49" fillId="0" borderId="0" xfId="0" applyFont="1" applyFill="1" applyAlignment="1">
      <alignment vertical="center"/>
    </xf>
    <xf numFmtId="0" fontId="49" fillId="0" borderId="1" xfId="0" applyFont="1" applyBorder="1" applyAlignment="1">
      <alignment vertical="center"/>
    </xf>
    <xf numFmtId="0" fontId="54" fillId="0" borderId="1" xfId="0" applyFont="1" applyBorder="1" applyAlignment="1">
      <alignment vertical="center"/>
    </xf>
    <xf numFmtId="0" fontId="54" fillId="0" borderId="0" xfId="0" applyFont="1" applyFill="1"/>
    <xf numFmtId="0" fontId="49" fillId="0" borderId="1" xfId="0" applyFont="1" applyBorder="1" applyAlignment="1">
      <alignment vertical="center" wrapText="1"/>
    </xf>
    <xf numFmtId="0" fontId="49" fillId="0" borderId="0" xfId="0" applyFont="1" applyAlignment="1">
      <alignment vertical="center" wrapText="1"/>
    </xf>
    <xf numFmtId="0" fontId="49" fillId="0" borderId="0" xfId="0" applyFont="1" applyFill="1" applyAlignment="1">
      <alignment vertical="center" wrapText="1"/>
    </xf>
    <xf numFmtId="0" fontId="48" fillId="0" borderId="1" xfId="0" applyFont="1" applyBorder="1" applyAlignment="1">
      <alignment horizontal="center" vertical="center"/>
    </xf>
    <xf numFmtId="0" fontId="57" fillId="0" borderId="1" xfId="0" applyFont="1" applyBorder="1" applyAlignment="1">
      <alignment horizontal="center" vertical="center" wrapText="1"/>
    </xf>
    <xf numFmtId="43" fontId="57" fillId="0" borderId="1" xfId="0" applyNumberFormat="1" applyFont="1" applyBorder="1" applyAlignment="1">
      <alignment horizontal="center" vertical="center" wrapText="1"/>
    </xf>
    <xf numFmtId="43" fontId="57" fillId="0" borderId="1" xfId="0" applyNumberFormat="1" applyFont="1" applyBorder="1" applyAlignment="1">
      <alignment horizontal="left" vertical="center" wrapText="1"/>
    </xf>
    <xf numFmtId="0" fontId="57"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41" fillId="0" borderId="0" xfId="0" applyFont="1" applyAlignment="1">
      <alignment vertical="center"/>
    </xf>
    <xf numFmtId="0" fontId="38" fillId="0" borderId="0" xfId="0" applyFont="1" applyFill="1"/>
    <xf numFmtId="0" fontId="43" fillId="0" borderId="3" xfId="0" quotePrefix="1" applyFont="1" applyFill="1" applyBorder="1" applyAlignment="1">
      <alignment horizontal="center" vertical="center" wrapText="1"/>
    </xf>
    <xf numFmtId="0" fontId="43" fillId="0" borderId="1" xfId="0" quotePrefix="1" applyFont="1" applyFill="1" applyBorder="1" applyAlignment="1">
      <alignment horizontal="center" vertical="center" wrapText="1"/>
    </xf>
    <xf numFmtId="0" fontId="43" fillId="0" borderId="2" xfId="0" quotePrefix="1" applyFont="1" applyFill="1" applyBorder="1" applyAlignment="1">
      <alignment horizontal="center" vertical="center" wrapText="1"/>
    </xf>
    <xf numFmtId="0" fontId="43" fillId="0" borderId="0" xfId="0" applyFont="1" applyFill="1" applyBorder="1"/>
    <xf numFmtId="0" fontId="43" fillId="0" borderId="0" xfId="0" applyFont="1" applyFill="1"/>
    <xf numFmtId="0" fontId="34" fillId="0" borderId="1" xfId="0" applyFont="1" applyFill="1" applyBorder="1" applyAlignment="1">
      <alignment vertical="center" wrapText="1"/>
    </xf>
    <xf numFmtId="43" fontId="3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43" fontId="0" fillId="0" borderId="2"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2" fillId="0" borderId="1"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center" vertical="center" wrapText="1"/>
    </xf>
    <xf numFmtId="0" fontId="0" fillId="0" borderId="0" xfId="0" applyFont="1" applyFill="1"/>
    <xf numFmtId="43" fontId="0" fillId="0" borderId="0" xfId="0" applyNumberFormat="1" applyFont="1" applyFill="1"/>
    <xf numFmtId="0" fontId="44" fillId="0" borderId="1" xfId="0" applyFont="1" applyFill="1" applyBorder="1" applyAlignment="1">
      <alignment vertical="center" wrapText="1"/>
    </xf>
    <xf numFmtId="43" fontId="44" fillId="0" borderId="1" xfId="0" applyNumberFormat="1" applyFont="1" applyFill="1" applyBorder="1" applyAlignment="1">
      <alignment horizontal="center" vertical="center" wrapText="1"/>
    </xf>
    <xf numFmtId="43" fontId="44" fillId="0" borderId="2" xfId="0" applyNumberFormat="1" applyFont="1" applyFill="1" applyBorder="1" applyAlignment="1">
      <alignment horizontal="center" vertical="center" wrapText="1"/>
    </xf>
    <xf numFmtId="43" fontId="41" fillId="0" borderId="2" xfId="0" applyNumberFormat="1" applyFont="1" applyFill="1" applyBorder="1" applyAlignment="1">
      <alignment horizontal="center" vertical="center" wrapText="1"/>
    </xf>
    <xf numFmtId="0" fontId="45" fillId="0" borderId="1" xfId="0" applyFont="1" applyFill="1" applyBorder="1" applyAlignment="1">
      <alignment vertical="center" wrapText="1"/>
    </xf>
    <xf numFmtId="0" fontId="45" fillId="0" borderId="1"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43" fontId="0" fillId="0" borderId="4" xfId="0" applyNumberFormat="1" applyFont="1" applyFill="1" applyBorder="1" applyAlignment="1">
      <alignment horizontal="center" vertical="center" wrapText="1"/>
    </xf>
    <xf numFmtId="43" fontId="0" fillId="0" borderId="5" xfId="0" applyNumberFormat="1" applyFont="1" applyFill="1" applyBorder="1" applyAlignment="1">
      <alignment horizontal="center" vertical="center" wrapText="1"/>
    </xf>
    <xf numFmtId="0" fontId="36" fillId="0" borderId="0" xfId="0" applyFont="1" applyFill="1"/>
    <xf numFmtId="0" fontId="43" fillId="0" borderId="1" xfId="0" applyFont="1" applyFill="1" applyBorder="1" applyAlignment="1">
      <alignment horizontal="center" vertical="center" wrapText="1"/>
    </xf>
    <xf numFmtId="0" fontId="36" fillId="0" borderId="3" xfId="0" quotePrefix="1" applyFont="1" applyFill="1" applyBorder="1" applyAlignment="1">
      <alignment horizontal="center" vertical="center" wrapText="1"/>
    </xf>
    <xf numFmtId="0" fontId="36" fillId="0" borderId="1" xfId="0" quotePrefix="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quotePrefix="1" applyFont="1" applyFill="1" applyBorder="1" applyAlignment="1">
      <alignment horizontal="center" vertical="center" wrapText="1"/>
    </xf>
    <xf numFmtId="0" fontId="36" fillId="0" borderId="0" xfId="0" applyFont="1" applyFill="1" applyBorder="1"/>
    <xf numFmtId="0" fontId="37" fillId="0" borderId="1" xfId="0" applyFont="1" applyFill="1" applyBorder="1" applyAlignment="1">
      <alignment vertical="center" wrapText="1"/>
    </xf>
    <xf numFmtId="43" fontId="37" fillId="0" borderId="1" xfId="0" applyNumberFormat="1" applyFont="1" applyFill="1" applyBorder="1" applyAlignment="1">
      <alignment horizontal="center" vertical="center" wrapText="1"/>
    </xf>
    <xf numFmtId="43" fontId="37" fillId="0" borderId="2" xfId="0" applyNumberFormat="1"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1" xfId="0" applyFont="1" applyFill="1" applyBorder="1" applyAlignment="1">
      <alignment horizontal="center" vertical="center" wrapText="1"/>
    </xf>
    <xf numFmtId="43" fontId="38" fillId="0" borderId="1" xfId="0" applyNumberFormat="1" applyFont="1" applyFill="1" applyBorder="1" applyAlignment="1">
      <alignment horizontal="center" vertical="center" wrapText="1"/>
    </xf>
    <xf numFmtId="43" fontId="38" fillId="0" borderId="2" xfId="0" applyNumberFormat="1" applyFont="1" applyFill="1" applyBorder="1" applyAlignment="1">
      <alignment horizontal="center" vertical="center" wrapText="1"/>
    </xf>
    <xf numFmtId="0" fontId="39"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 xfId="0" applyFont="1" applyFill="1" applyBorder="1" applyAlignment="1">
      <alignment vertical="center" wrapText="1"/>
    </xf>
    <xf numFmtId="0" fontId="38" fillId="0" borderId="4" xfId="0" applyFont="1" applyFill="1" applyBorder="1" applyAlignment="1">
      <alignment horizontal="center" vertical="center" wrapText="1"/>
    </xf>
    <xf numFmtId="43" fontId="38" fillId="0" borderId="4" xfId="0" applyNumberFormat="1" applyFont="1" applyFill="1" applyBorder="1" applyAlignment="1">
      <alignment horizontal="center" vertical="center" wrapText="1"/>
    </xf>
    <xf numFmtId="43" fontId="38" fillId="0" borderId="5" xfId="0" applyNumberFormat="1" applyFont="1" applyFill="1" applyBorder="1" applyAlignment="1">
      <alignment horizontal="center" vertical="center" wrapText="1"/>
    </xf>
    <xf numFmtId="43" fontId="38" fillId="0" borderId="0" xfId="0" applyNumberFormat="1" applyFont="1" applyFill="1"/>
    <xf numFmtId="4" fontId="44" fillId="0" borderId="1" xfId="0" applyNumberFormat="1" applyFont="1" applyBorder="1" applyAlignment="1">
      <alignment horizontal="center" vertical="center" wrapText="1"/>
    </xf>
    <xf numFmtId="4" fontId="51" fillId="0" borderId="0" xfId="0" applyNumberFormat="1" applyFont="1" applyAlignment="1">
      <alignment vertical="center"/>
    </xf>
    <xf numFmtId="4" fontId="52" fillId="6" borderId="0" xfId="0" applyNumberFormat="1" applyFont="1" applyFill="1" applyAlignment="1">
      <alignment horizontal="right" vertical="center"/>
    </xf>
    <xf numFmtId="4" fontId="51" fillId="0" borderId="0" xfId="0" applyNumberFormat="1" applyFont="1" applyAlignment="1">
      <alignment horizontal="right" vertical="center"/>
    </xf>
    <xf numFmtId="4" fontId="36" fillId="0" borderId="0" xfId="0" applyNumberFormat="1" applyFont="1" applyAlignment="1">
      <alignment horizontal="center" vertical="center"/>
    </xf>
    <xf numFmtId="0" fontId="36" fillId="0" borderId="0" xfId="0" applyNumberFormat="1" applyFont="1" applyAlignment="1">
      <alignment vertical="center"/>
    </xf>
    <xf numFmtId="0" fontId="51" fillId="0" borderId="0" xfId="0" applyNumberFormat="1" applyFont="1" applyAlignment="1">
      <alignment vertical="center"/>
    </xf>
    <xf numFmtId="0" fontId="0" fillId="0" borderId="1" xfId="0" applyBorder="1"/>
    <xf numFmtId="43" fontId="0" fillId="0" borderId="1" xfId="0" applyNumberFormat="1" applyBorder="1"/>
    <xf numFmtId="0" fontId="0" fillId="0" borderId="1" xfId="0" quotePrefix="1" applyBorder="1"/>
    <xf numFmtId="0" fontId="52"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45" fillId="0" borderId="3" xfId="0" applyFont="1" applyBorder="1" applyAlignment="1">
      <alignment horizontal="center" vertical="center" wrapText="1"/>
    </xf>
    <xf numFmtId="0" fontId="41" fillId="0" borderId="1" xfId="0" applyFont="1" applyBorder="1"/>
    <xf numFmtId="43" fontId="41" fillId="0" borderId="1" xfId="0" applyNumberFormat="1" applyFont="1" applyBorder="1"/>
    <xf numFmtId="43" fontId="41" fillId="0" borderId="0" xfId="0" applyNumberFormat="1" applyFont="1"/>
    <xf numFmtId="43" fontId="52" fillId="0" borderId="1" xfId="0" applyNumberFormat="1" applyFont="1" applyFill="1" applyBorder="1" applyAlignment="1">
      <alignment vertical="center"/>
    </xf>
    <xf numFmtId="43" fontId="53" fillId="0" borderId="1" xfId="0" applyNumberFormat="1" applyFont="1" applyFill="1" applyBorder="1" applyAlignment="1">
      <alignment vertical="center"/>
    </xf>
    <xf numFmtId="43" fontId="52" fillId="0" borderId="2" xfId="0" applyNumberFormat="1" applyFont="1" applyFill="1" applyBorder="1" applyAlignment="1">
      <alignment vertical="center"/>
    </xf>
    <xf numFmtId="43" fontId="51" fillId="0" borderId="1" xfId="0" applyNumberFormat="1" applyFont="1" applyFill="1" applyBorder="1" applyAlignment="1">
      <alignment vertical="center"/>
    </xf>
    <xf numFmtId="43" fontId="51" fillId="0" borderId="2" xfId="0" applyNumberFormat="1" applyFont="1" applyFill="1" applyBorder="1" applyAlignment="1">
      <alignment vertical="center"/>
    </xf>
    <xf numFmtId="43" fontId="4" fillId="0" borderId="0" xfId="0" applyNumberFormat="1" applyFont="1" applyFill="1" applyBorder="1" applyAlignment="1">
      <alignment vertical="center"/>
    </xf>
    <xf numFmtId="43" fontId="5" fillId="0" borderId="0" xfId="0" applyNumberFormat="1" applyFont="1" applyFill="1" applyBorder="1" applyAlignment="1">
      <alignment vertical="center"/>
    </xf>
    <xf numFmtId="43" fontId="3" fillId="0" borderId="0" xfId="0" applyNumberFormat="1"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 fontId="7" fillId="0" borderId="1" xfId="0" applyNumberFormat="1" applyFont="1" applyBorder="1" applyAlignment="1">
      <alignment horizontal="right" vertical="center" wrapText="1"/>
    </xf>
    <xf numFmtId="43" fontId="8" fillId="0" borderId="1" xfId="0" applyNumberFormat="1" applyFont="1" applyBorder="1" applyAlignment="1">
      <alignment horizontal="right" vertical="center" wrapText="1"/>
    </xf>
    <xf numFmtId="10" fontId="51" fillId="0" borderId="0" xfId="9" applyNumberFormat="1" applyFont="1"/>
    <xf numFmtId="10" fontId="49" fillId="0" borderId="0" xfId="9" applyNumberFormat="1" applyFont="1"/>
    <xf numFmtId="43" fontId="50" fillId="0" borderId="0" xfId="0" applyNumberFormat="1" applyFont="1"/>
    <xf numFmtId="43" fontId="51" fillId="0" borderId="4" xfId="0" applyNumberFormat="1" applyFont="1" applyFill="1" applyBorder="1" applyAlignment="1">
      <alignment horizontal="right" vertical="center" wrapText="1"/>
    </xf>
    <xf numFmtId="0" fontId="4"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4" fillId="0" borderId="0" xfId="0" applyFont="1" applyFill="1" applyAlignment="1">
      <alignment vertical="center"/>
    </xf>
    <xf numFmtId="43" fontId="3" fillId="0" borderId="0" xfId="0" applyNumberFormat="1" applyFont="1" applyFill="1" applyAlignment="1">
      <alignment vertical="center"/>
    </xf>
    <xf numFmtId="43" fontId="4" fillId="0" borderId="0" xfId="0" applyNumberFormat="1" applyFont="1" applyAlignment="1">
      <alignment vertical="center"/>
    </xf>
    <xf numFmtId="0" fontId="58" fillId="0" borderId="0" xfId="0" applyFont="1" applyAlignment="1">
      <alignment vertical="center"/>
    </xf>
    <xf numFmtId="43" fontId="52" fillId="0" borderId="0" xfId="0" applyNumberFormat="1" applyFont="1" applyAlignment="1">
      <alignment vertical="center"/>
    </xf>
    <xf numFmtId="43" fontId="52" fillId="0" borderId="0" xfId="0" applyNumberFormat="1" applyFont="1" applyFill="1" applyAlignment="1">
      <alignment vertical="center"/>
    </xf>
    <xf numFmtId="0" fontId="52" fillId="0" borderId="0" xfId="0" applyFont="1" applyFill="1" applyAlignment="1">
      <alignment vertical="center"/>
    </xf>
    <xf numFmtId="0" fontId="56" fillId="0" borderId="3" xfId="0" applyFont="1" applyBorder="1" applyAlignment="1">
      <alignment horizontal="center" vertical="center" wrapText="1"/>
    </xf>
    <xf numFmtId="0" fontId="56" fillId="0" borderId="1" xfId="0" applyFont="1" applyBorder="1" applyAlignment="1">
      <alignment vertical="center" wrapText="1"/>
    </xf>
    <xf numFmtId="0" fontId="56" fillId="0" borderId="0" xfId="0" applyFont="1" applyAlignment="1">
      <alignment vertical="center"/>
    </xf>
    <xf numFmtId="0" fontId="51" fillId="0" borderId="3"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horizontal="right" vertical="center"/>
    </xf>
    <xf numFmtId="0" fontId="59" fillId="0" borderId="0" xfId="0" applyFont="1" applyAlignment="1">
      <alignment vertical="center"/>
    </xf>
    <xf numFmtId="0" fontId="49" fillId="3" borderId="1" xfId="0" applyFont="1" applyFill="1" applyBorder="1" applyAlignment="1">
      <alignment horizontal="center" vertical="center" wrapText="1"/>
    </xf>
    <xf numFmtId="0" fontId="49" fillId="3" borderId="1" xfId="0" applyFont="1" applyFill="1" applyBorder="1" applyAlignment="1">
      <alignment horizontal="left" vertical="center" wrapText="1"/>
    </xf>
    <xf numFmtId="44" fontId="51" fillId="0" borderId="0" xfId="0" applyNumberFormat="1" applyFont="1" applyAlignment="1">
      <alignment vertical="center"/>
    </xf>
    <xf numFmtId="44" fontId="54" fillId="3" borderId="1" xfId="0" applyNumberFormat="1" applyFont="1" applyFill="1" applyBorder="1" applyAlignment="1">
      <alignment vertical="center" wrapText="1"/>
    </xf>
    <xf numFmtId="44" fontId="53" fillId="7" borderId="1" xfId="0" applyNumberFormat="1" applyFont="1" applyFill="1" applyBorder="1" applyAlignment="1">
      <alignment vertical="center" wrapText="1"/>
    </xf>
    <xf numFmtId="44" fontId="52" fillId="7" borderId="1" xfId="0" applyNumberFormat="1" applyFont="1" applyFill="1" applyBorder="1" applyAlignment="1">
      <alignment vertical="center" wrapText="1"/>
    </xf>
    <xf numFmtId="44" fontId="51" fillId="0" borderId="0" xfId="0" applyNumberFormat="1" applyFont="1" applyAlignment="1">
      <alignment horizontal="left" vertical="center"/>
    </xf>
    <xf numFmtId="43" fontId="54" fillId="3" borderId="1" xfId="0" applyNumberFormat="1" applyFont="1" applyFill="1" applyBorder="1" applyAlignment="1">
      <alignment horizontal="center" vertical="center" wrapText="1"/>
    </xf>
    <xf numFmtId="43" fontId="53" fillId="7" borderId="1" xfId="0" applyNumberFormat="1" applyFont="1" applyFill="1" applyBorder="1" applyAlignment="1">
      <alignment horizontal="center" vertical="center" wrapText="1"/>
    </xf>
    <xf numFmtId="0" fontId="56" fillId="7" borderId="1" xfId="0" applyFont="1" applyFill="1" applyBorder="1" applyAlignment="1">
      <alignment horizontal="center" vertical="center" wrapText="1"/>
    </xf>
    <xf numFmtId="0" fontId="56" fillId="7" borderId="1" xfId="0" applyFont="1" applyFill="1" applyBorder="1" applyAlignment="1">
      <alignment horizontal="left" vertical="center" wrapText="1"/>
    </xf>
    <xf numFmtId="43" fontId="56" fillId="7" borderId="1" xfId="0" applyNumberFormat="1" applyFont="1" applyFill="1" applyBorder="1" applyAlignment="1">
      <alignment horizontal="left" vertical="center" wrapText="1"/>
    </xf>
    <xf numFmtId="0" fontId="56" fillId="0" borderId="0" xfId="0" applyFont="1" applyAlignment="1">
      <alignment vertical="center" wrapText="1"/>
    </xf>
    <xf numFmtId="43" fontId="53" fillId="7" borderId="1" xfId="0" applyNumberFormat="1" applyFont="1" applyFill="1" applyBorder="1" applyAlignment="1">
      <alignment horizontal="left" vertical="center" wrapText="1"/>
    </xf>
    <xf numFmtId="0" fontId="53" fillId="0" borderId="0" xfId="0" applyFont="1" applyAlignment="1">
      <alignment vertical="center" wrapText="1"/>
    </xf>
    <xf numFmtId="43" fontId="53" fillId="7" borderId="1" xfId="0" applyNumberFormat="1" applyFont="1" applyFill="1" applyBorder="1" applyAlignment="1">
      <alignment vertical="center" wrapText="1"/>
    </xf>
    <xf numFmtId="4" fontId="0" fillId="0" borderId="0" xfId="0" applyNumberFormat="1"/>
    <xf numFmtId="0" fontId="41" fillId="0" borderId="3" xfId="0" quotePrefix="1" applyFont="1" applyFill="1" applyBorder="1" applyAlignment="1">
      <alignment horizontal="center" vertical="center" wrapText="1"/>
    </xf>
    <xf numFmtId="0" fontId="41" fillId="0" borderId="1" xfId="0" quotePrefix="1" applyFont="1" applyFill="1" applyBorder="1" applyAlignment="1">
      <alignment horizontal="center" vertical="center" wrapText="1"/>
    </xf>
    <xf numFmtId="0" fontId="41" fillId="0" borderId="2" xfId="0" quotePrefix="1" applyFont="1" applyFill="1" applyBorder="1" applyAlignment="1">
      <alignment horizontal="center" vertical="center" wrapText="1"/>
    </xf>
    <xf numFmtId="0" fontId="41" fillId="0" borderId="0" xfId="0" applyFont="1" applyFill="1" applyBorder="1"/>
    <xf numFmtId="4" fontId="8" fillId="0" borderId="1" xfId="0" applyNumberFormat="1" applyFont="1" applyBorder="1" applyAlignment="1">
      <alignment horizontal="right" vertical="center" wrapText="1"/>
    </xf>
    <xf numFmtId="0" fontId="8" fillId="0" borderId="0" xfId="0" applyFont="1" applyAlignment="1">
      <alignment vertical="center" wrapText="1"/>
    </xf>
    <xf numFmtId="0" fontId="8" fillId="0" borderId="0" xfId="0" applyFont="1" applyAlignment="1">
      <alignment horizontal="center" vertical="center" wrapText="1"/>
    </xf>
    <xf numFmtId="4" fontId="8" fillId="0" borderId="0" xfId="0" applyNumberFormat="1" applyFont="1" applyAlignment="1">
      <alignment vertical="center" wrapText="1"/>
    </xf>
    <xf numFmtId="43" fontId="8" fillId="0" borderId="1" xfId="0" applyNumberFormat="1" applyFont="1" applyBorder="1" applyAlignment="1">
      <alignment vertical="center" wrapText="1"/>
    </xf>
    <xf numFmtId="43" fontId="7" fillId="0" borderId="1" xfId="0" applyNumberFormat="1" applyFont="1" applyBorder="1" applyAlignment="1">
      <alignment horizontal="right" vertical="center" wrapText="1"/>
    </xf>
    <xf numFmtId="2" fontId="7" fillId="0" borderId="1" xfId="0" applyNumberFormat="1" applyFont="1" applyBorder="1" applyAlignment="1">
      <alignment horizontal="right" vertical="center" wrapText="1"/>
    </xf>
    <xf numFmtId="0" fontId="38" fillId="0" borderId="0" xfId="0" applyFont="1" applyFill="1" applyAlignment="1">
      <alignment vertical="center"/>
    </xf>
    <xf numFmtId="43" fontId="41" fillId="0" borderId="0" xfId="0" applyNumberFormat="1" applyFont="1" applyFill="1" applyBorder="1"/>
    <xf numFmtId="0" fontId="41" fillId="0" borderId="2" xfId="0" applyFont="1" applyFill="1" applyBorder="1" applyAlignment="1">
      <alignment horizontal="center" vertical="center" wrapText="1"/>
    </xf>
    <xf numFmtId="0" fontId="41" fillId="0" borderId="4" xfId="0" applyFont="1" applyFill="1" applyBorder="1" applyAlignment="1">
      <alignment vertical="center" wrapText="1"/>
    </xf>
    <xf numFmtId="43" fontId="41" fillId="0" borderId="4" xfId="0" applyNumberFormat="1" applyFont="1" applyFill="1" applyBorder="1" applyAlignment="1">
      <alignment horizontal="center" vertical="center" wrapText="1"/>
    </xf>
    <xf numFmtId="43" fontId="41" fillId="0" borderId="5" xfId="0" applyNumberFormat="1" applyFont="1" applyFill="1" applyBorder="1" applyAlignment="1">
      <alignment horizontal="center" vertical="center" wrapText="1"/>
    </xf>
    <xf numFmtId="0" fontId="56" fillId="0" borderId="0" xfId="0" applyFont="1" applyFill="1" applyAlignment="1">
      <alignment vertical="center"/>
    </xf>
    <xf numFmtId="0" fontId="55" fillId="0" borderId="0" xfId="0" applyFont="1" applyAlignment="1">
      <alignment horizontal="right"/>
    </xf>
    <xf numFmtId="0" fontId="56" fillId="0" borderId="3"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1" fillId="0" borderId="1" xfId="0" applyFont="1" applyFill="1" applyBorder="1" applyAlignment="1">
      <alignment vertical="center" wrapText="1"/>
    </xf>
    <xf numFmtId="0" fontId="48" fillId="0" borderId="1" xfId="0" applyFont="1" applyBorder="1" applyAlignment="1">
      <alignment horizontal="center" vertical="center" wrapText="1"/>
    </xf>
    <xf numFmtId="4" fontId="41" fillId="0" borderId="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44" fillId="0" borderId="3" xfId="0" quotePrefix="1" applyFont="1" applyBorder="1" applyAlignment="1">
      <alignment horizontal="center" vertical="center" wrapText="1"/>
    </xf>
    <xf numFmtId="0" fontId="44" fillId="0" borderId="1" xfId="0" quotePrefix="1" applyFont="1" applyBorder="1" applyAlignment="1">
      <alignment horizontal="center" vertical="center" wrapText="1"/>
    </xf>
    <xf numFmtId="4" fontId="44" fillId="0" borderId="1" xfId="0" quotePrefix="1" applyNumberFormat="1" applyFont="1" applyBorder="1" applyAlignment="1">
      <alignment horizontal="center" vertical="center" wrapText="1"/>
    </xf>
    <xf numFmtId="0" fontId="44" fillId="0" borderId="2" xfId="0" applyFont="1" applyBorder="1" applyAlignment="1">
      <alignment horizontal="right" vertical="center" wrapText="1"/>
    </xf>
    <xf numFmtId="43" fontId="44" fillId="0" borderId="1" xfId="0" applyNumberFormat="1" applyFont="1" applyBorder="1"/>
    <xf numFmtId="0" fontId="44" fillId="0" borderId="1" xfId="0" applyFont="1" applyBorder="1"/>
    <xf numFmtId="43" fontId="45" fillId="0" borderId="1" xfId="0" applyNumberFormat="1" applyFont="1" applyBorder="1"/>
    <xf numFmtId="0" fontId="45" fillId="0" borderId="0" xfId="0" applyFont="1"/>
    <xf numFmtId="43" fontId="44" fillId="0" borderId="0" xfId="0" applyNumberFormat="1" applyFont="1"/>
    <xf numFmtId="2" fontId="41" fillId="0" borderId="0" xfId="0" applyNumberFormat="1" applyFont="1"/>
    <xf numFmtId="0" fontId="0" fillId="0" borderId="2" xfId="0" applyFont="1" applyBorder="1" applyAlignment="1">
      <alignment horizontal="center" vertical="center" wrapText="1"/>
    </xf>
    <xf numFmtId="43" fontId="34" fillId="0" borderId="4" xfId="0" applyNumberFormat="1" applyFont="1" applyFill="1" applyBorder="1" applyAlignment="1">
      <alignment horizontal="center" vertical="center" wrapText="1"/>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40" fillId="0" borderId="0" xfId="0" applyFont="1" applyAlignment="1">
      <alignment vertical="center"/>
    </xf>
    <xf numFmtId="0" fontId="48" fillId="0" borderId="3" xfId="0" applyFont="1" applyBorder="1" applyAlignment="1">
      <alignment horizontal="center" vertical="center" wrapText="1"/>
    </xf>
    <xf numFmtId="43" fontId="52" fillId="3" borderId="1" xfId="0" applyNumberFormat="1" applyFont="1" applyFill="1" applyBorder="1" applyAlignment="1">
      <alignment vertical="center"/>
    </xf>
    <xf numFmtId="0" fontId="63" fillId="3" borderId="3" xfId="0" applyFont="1" applyFill="1" applyBorder="1" applyAlignment="1">
      <alignment horizontal="center" vertical="center" wrapText="1"/>
    </xf>
    <xf numFmtId="0" fontId="63" fillId="3" borderId="1" xfId="0" applyFont="1" applyFill="1" applyBorder="1" applyAlignment="1">
      <alignment vertical="center" wrapText="1"/>
    </xf>
    <xf numFmtId="0" fontId="63" fillId="3" borderId="1" xfId="0" applyFont="1" applyFill="1" applyBorder="1" applyAlignment="1">
      <alignment horizontal="center" vertical="center" wrapText="1"/>
    </xf>
    <xf numFmtId="43" fontId="63" fillId="3" borderId="1" xfId="0" applyNumberFormat="1" applyFont="1" applyFill="1" applyBorder="1" applyAlignment="1">
      <alignment vertical="center"/>
    </xf>
    <xf numFmtId="43" fontId="51" fillId="3" borderId="1" xfId="0" applyNumberFormat="1" applyFont="1" applyFill="1" applyBorder="1" applyAlignment="1">
      <alignment vertical="center"/>
    </xf>
    <xf numFmtId="0" fontId="63" fillId="0" borderId="0" xfId="0" applyFont="1" applyAlignment="1">
      <alignment vertical="center"/>
    </xf>
    <xf numFmtId="0" fontId="3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0" xfId="0" applyFont="1" applyAlignment="1">
      <alignment vertical="center"/>
    </xf>
    <xf numFmtId="0" fontId="48" fillId="8" borderId="6" xfId="0" applyFont="1" applyFill="1" applyBorder="1" applyAlignment="1">
      <alignment horizontal="center" vertical="center" wrapText="1"/>
    </xf>
    <xf numFmtId="0" fontId="64" fillId="8" borderId="4" xfId="0" applyFont="1" applyFill="1" applyBorder="1" applyAlignment="1">
      <alignment horizontal="center" vertical="center" wrapText="1"/>
    </xf>
    <xf numFmtId="0" fontId="60" fillId="0" borderId="0" xfId="0" applyFont="1" applyBorder="1" applyAlignment="1">
      <alignment vertical="center"/>
    </xf>
    <xf numFmtId="0" fontId="60" fillId="0" borderId="0" xfId="0" applyFont="1" applyAlignment="1">
      <alignment horizontal="right" vertical="center"/>
    </xf>
    <xf numFmtId="43" fontId="63" fillId="0" borderId="0" xfId="0" applyNumberFormat="1" applyFont="1" applyAlignment="1">
      <alignment vertical="center"/>
    </xf>
    <xf numFmtId="0" fontId="48" fillId="0" borderId="0" xfId="0" applyFont="1" applyAlignment="1">
      <alignment horizontal="center" vertical="center" wrapText="1"/>
    </xf>
    <xf numFmtId="0" fontId="36" fillId="0" borderId="0" xfId="0" applyFont="1" applyAlignment="1">
      <alignment vertical="center" wrapText="1"/>
    </xf>
    <xf numFmtId="0" fontId="48" fillId="0" borderId="0" xfId="0" applyFont="1" applyAlignment="1">
      <alignment vertical="center" wrapText="1"/>
    </xf>
    <xf numFmtId="0" fontId="50" fillId="0" borderId="0" xfId="0" applyFont="1" applyFill="1" applyBorder="1" applyAlignment="1">
      <alignment horizontal="center"/>
    </xf>
    <xf numFmtId="0" fontId="50" fillId="0" borderId="0" xfId="0" applyFont="1" applyFill="1" applyAlignment="1">
      <alignment horizontal="center"/>
    </xf>
    <xf numFmtId="0" fontId="50" fillId="0" borderId="0" xfId="0" applyFont="1" applyAlignment="1">
      <alignment horizontal="center"/>
    </xf>
    <xf numFmtId="0" fontId="50" fillId="0" borderId="1" xfId="0" quotePrefix="1" applyFont="1" applyBorder="1" applyAlignment="1">
      <alignment horizontal="center"/>
    </xf>
    <xf numFmtId="0" fontId="50" fillId="0" borderId="2" xfId="0" quotePrefix="1" applyFont="1" applyBorder="1" applyAlignment="1">
      <alignment horizontal="center"/>
    </xf>
    <xf numFmtId="0" fontId="42" fillId="0" borderId="3" xfId="0" applyFont="1" applyBorder="1" applyAlignment="1">
      <alignment horizontal="center" vertical="center" wrapText="1"/>
    </xf>
    <xf numFmtId="43" fontId="65" fillId="0" borderId="1" xfId="0" applyNumberFormat="1" applyFont="1" applyFill="1" applyBorder="1" applyAlignment="1">
      <alignment horizontal="center" vertical="center" wrapText="1"/>
    </xf>
    <xf numFmtId="43" fontId="42" fillId="0" borderId="1" xfId="0" applyNumberFormat="1" applyFont="1" applyBorder="1" applyAlignment="1">
      <alignment horizontal="center" vertical="center" wrapText="1"/>
    </xf>
    <xf numFmtId="43" fontId="42" fillId="0" borderId="2" xfId="0" applyNumberFormat="1" applyFont="1" applyBorder="1" applyAlignment="1">
      <alignment horizontal="center" vertical="center" wrapText="1"/>
    </xf>
    <xf numFmtId="0" fontId="42" fillId="0" borderId="0" xfId="0" applyFont="1"/>
    <xf numFmtId="43" fontId="56" fillId="3" borderId="1" xfId="0" applyNumberFormat="1" applyFont="1" applyFill="1" applyBorder="1" applyAlignment="1">
      <alignment vertical="center"/>
    </xf>
    <xf numFmtId="0" fontId="52"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52" fillId="9" borderId="1" xfId="0" applyFont="1" applyFill="1" applyBorder="1" applyAlignment="1">
      <alignment vertical="center" wrapText="1"/>
    </xf>
    <xf numFmtId="0" fontId="51" fillId="9" borderId="1" xfId="0" applyFont="1" applyFill="1" applyBorder="1" applyAlignment="1">
      <alignment horizontal="center" vertical="center" wrapText="1"/>
    </xf>
    <xf numFmtId="0" fontId="51" fillId="9" borderId="1" xfId="0" applyFont="1" applyFill="1" applyBorder="1" applyAlignment="1">
      <alignment horizontal="left" vertical="center" wrapText="1"/>
    </xf>
    <xf numFmtId="43" fontId="57" fillId="9" borderId="1" xfId="0" applyNumberFormat="1" applyFont="1" applyFill="1" applyBorder="1" applyAlignment="1">
      <alignment horizontal="center" vertical="center" wrapText="1"/>
    </xf>
    <xf numFmtId="43" fontId="51" fillId="0" borderId="1" xfId="0" applyNumberFormat="1" applyFont="1" applyFill="1" applyBorder="1" applyAlignment="1">
      <alignment horizontal="center" vertical="center" wrapText="1"/>
    </xf>
    <xf numFmtId="43" fontId="51" fillId="0" borderId="1" xfId="0" applyNumberFormat="1" applyFont="1" applyFill="1" applyBorder="1" applyAlignment="1">
      <alignment horizontal="left" vertical="center" wrapText="1"/>
    </xf>
    <xf numFmtId="43" fontId="51" fillId="0" borderId="1" xfId="0" applyNumberFormat="1" applyFont="1" applyFill="1" applyBorder="1" applyAlignment="1">
      <alignment vertical="center" wrapText="1"/>
    </xf>
    <xf numFmtId="49" fontId="51" fillId="0" borderId="1" xfId="0" applyNumberFormat="1" applyFont="1" applyBorder="1" applyAlignment="1" applyProtection="1">
      <alignment vertical="center" wrapText="1"/>
      <protection locked="0"/>
    </xf>
    <xf numFmtId="9" fontId="51" fillId="0" borderId="1" xfId="0" applyNumberFormat="1" applyFont="1" applyBorder="1" applyAlignment="1">
      <alignment vertical="center" wrapText="1"/>
    </xf>
    <xf numFmtId="49" fontId="51" fillId="0" borderId="1" xfId="0" quotePrefix="1" applyNumberFormat="1" applyFont="1" applyBorder="1" applyAlignment="1">
      <alignment vertical="center" wrapText="1"/>
    </xf>
    <xf numFmtId="0" fontId="51" fillId="0" borderId="0" xfId="0" applyFont="1" applyAlignment="1">
      <alignment horizontal="left" vertical="center" wrapText="1"/>
    </xf>
    <xf numFmtId="0" fontId="66" fillId="0" borderId="0" xfId="0" applyFont="1" applyAlignment="1">
      <alignment vertical="center" wrapText="1"/>
    </xf>
    <xf numFmtId="0" fontId="51" fillId="0" borderId="0" xfId="0" applyFont="1" applyFill="1" applyAlignment="1">
      <alignment vertical="center" wrapText="1"/>
    </xf>
    <xf numFmtId="43" fontId="51" fillId="0" borderId="1" xfId="0" applyNumberFormat="1" applyFont="1" applyBorder="1" applyAlignment="1">
      <alignment wrapText="1"/>
    </xf>
    <xf numFmtId="0" fontId="51" fillId="0" borderId="0" xfId="0" applyFont="1" applyBorder="1" applyAlignment="1">
      <alignment horizontal="center" vertical="center" wrapText="1"/>
    </xf>
    <xf numFmtId="0" fontId="52" fillId="9" borderId="3"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51" fillId="3"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2" xfId="0" applyFont="1" applyBorder="1" applyAlignment="1">
      <alignment horizontal="center" vertical="center" wrapText="1"/>
    </xf>
    <xf numFmtId="0" fontId="51" fillId="0" borderId="6" xfId="0" applyFont="1" applyBorder="1" applyAlignment="1">
      <alignment horizontal="center" vertical="center" wrapText="1"/>
    </xf>
    <xf numFmtId="43" fontId="51" fillId="0" borderId="4" xfId="0" applyNumberFormat="1" applyFont="1" applyBorder="1" applyAlignment="1">
      <alignment vertical="center" wrapText="1"/>
    </xf>
    <xf numFmtId="43" fontId="51" fillId="0" borderId="4" xfId="0" applyNumberFormat="1" applyFont="1" applyBorder="1" applyAlignment="1">
      <alignment horizontal="center" vertical="center" wrapText="1"/>
    </xf>
    <xf numFmtId="43" fontId="51" fillId="0" borderId="4" xfId="0" applyNumberFormat="1" applyFont="1" applyBorder="1" applyAlignment="1">
      <alignment horizontal="left" vertical="center" wrapText="1"/>
    </xf>
    <xf numFmtId="0" fontId="51" fillId="0" borderId="5" xfId="0" applyFont="1" applyBorder="1" applyAlignment="1">
      <alignment horizontal="center" vertical="center" wrapText="1"/>
    </xf>
    <xf numFmtId="0" fontId="54" fillId="3" borderId="3" xfId="0" applyFont="1" applyFill="1" applyBorder="1" applyAlignment="1">
      <alignment horizontal="center" vertical="center" wrapText="1"/>
    </xf>
    <xf numFmtId="44" fontId="49" fillId="3" borderId="2" xfId="0" applyNumberFormat="1" applyFont="1" applyFill="1" applyBorder="1" applyAlignment="1">
      <alignment horizontal="left" vertical="center" wrapText="1"/>
    </xf>
    <xf numFmtId="0" fontId="53" fillId="7" borderId="3" xfId="0" applyFont="1" applyFill="1" applyBorder="1" applyAlignment="1">
      <alignment horizontal="center" vertical="center" wrapText="1"/>
    </xf>
    <xf numFmtId="44" fontId="51" fillId="7" borderId="2" xfId="0" applyNumberFormat="1" applyFont="1" applyFill="1" applyBorder="1" applyAlignment="1">
      <alignment horizontal="left" vertical="center" wrapText="1"/>
    </xf>
    <xf numFmtId="44" fontId="56" fillId="7" borderId="2" xfId="0" applyNumberFormat="1" applyFont="1" applyFill="1" applyBorder="1" applyAlignment="1">
      <alignment horizontal="left" vertical="center" wrapText="1"/>
    </xf>
    <xf numFmtId="0" fontId="56" fillId="7" borderId="3" xfId="0" applyFont="1" applyFill="1" applyBorder="1" applyAlignment="1">
      <alignment horizontal="center" vertical="center" wrapText="1"/>
    </xf>
    <xf numFmtId="44" fontId="53" fillId="7" borderId="2" xfId="0" applyNumberFormat="1" applyFont="1" applyFill="1" applyBorder="1" applyAlignment="1">
      <alignment horizontal="left" vertical="center" wrapText="1"/>
    </xf>
    <xf numFmtId="43" fontId="53" fillId="7" borderId="3" xfId="0" applyNumberFormat="1" applyFont="1" applyFill="1" applyBorder="1" applyAlignment="1">
      <alignment vertical="center" wrapText="1"/>
    </xf>
    <xf numFmtId="44" fontId="53" fillId="7" borderId="2" xfId="0" applyNumberFormat="1" applyFont="1" applyFill="1" applyBorder="1" applyAlignment="1">
      <alignment vertical="center" wrapText="1"/>
    </xf>
    <xf numFmtId="0" fontId="10" fillId="0" borderId="0" xfId="0" applyFont="1" applyAlignment="1">
      <alignment horizontal="right"/>
    </xf>
    <xf numFmtId="0" fontId="10" fillId="0" borderId="0" xfId="0" applyFont="1"/>
    <xf numFmtId="0" fontId="67" fillId="0" borderId="0" xfId="2" applyFont="1" applyAlignment="1" applyProtection="1">
      <alignment horizontal="right" wrapText="1"/>
    </xf>
    <xf numFmtId="0" fontId="67" fillId="0" borderId="0" xfId="2" applyFont="1" applyAlignment="1" applyProtection="1">
      <alignment horizontal="right"/>
    </xf>
    <xf numFmtId="0" fontId="68" fillId="0" borderId="0" xfId="0" applyFont="1"/>
    <xf numFmtId="0" fontId="69" fillId="0" borderId="1" xfId="0" applyFont="1" applyBorder="1" applyAlignment="1">
      <alignment horizontal="center" vertical="center" wrapText="1"/>
    </xf>
    <xf numFmtId="0" fontId="70" fillId="0" borderId="1" xfId="0" applyFont="1" applyBorder="1" applyAlignment="1">
      <alignment horizontal="center" vertical="center" wrapText="1"/>
    </xf>
    <xf numFmtId="0" fontId="71" fillId="0" borderId="1" xfId="2" applyFont="1" applyBorder="1" applyAlignment="1">
      <alignment vertical="center" wrapText="1"/>
    </xf>
    <xf numFmtId="4" fontId="9" fillId="0" borderId="1"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0" fontId="58" fillId="0" borderId="0" xfId="0" applyFont="1" applyFill="1"/>
    <xf numFmtId="10" fontId="41" fillId="0" borderId="7" xfId="5" applyNumberFormat="1" applyFont="1" applyFill="1" applyBorder="1" applyAlignment="1" applyProtection="1">
      <alignment horizontal="center" vertical="center" wrapText="1"/>
      <protection locked="0"/>
    </xf>
    <xf numFmtId="0" fontId="50" fillId="0" borderId="3"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2" xfId="0" quotePrefix="1" applyFont="1" applyFill="1" applyBorder="1" applyAlignment="1">
      <alignment horizontal="center" vertical="center" wrapText="1"/>
    </xf>
    <xf numFmtId="0" fontId="50" fillId="0" borderId="0" xfId="0" applyFont="1" applyFill="1" applyBorder="1"/>
    <xf numFmtId="0" fontId="50" fillId="0" borderId="0" xfId="0" applyFont="1" applyFill="1"/>
    <xf numFmtId="0" fontId="44" fillId="0" borderId="3" xfId="0" quotePrefix="1" applyFont="1" applyFill="1" applyBorder="1" applyAlignment="1">
      <alignment horizontal="center" vertical="center" wrapText="1"/>
    </xf>
    <xf numFmtId="0" fontId="44" fillId="0" borderId="1" xfId="0" quotePrefix="1" applyFont="1" applyFill="1" applyBorder="1" applyAlignment="1">
      <alignment horizontal="center" vertical="center" wrapText="1"/>
    </xf>
    <xf numFmtId="0" fontId="44" fillId="0" borderId="2" xfId="0" quotePrefix="1" applyFont="1" applyFill="1" applyBorder="1" applyAlignment="1">
      <alignment horizontal="center" vertical="center" wrapText="1"/>
    </xf>
    <xf numFmtId="0" fontId="44" fillId="0" borderId="0" xfId="0" applyFont="1" applyFill="1" applyBorder="1"/>
    <xf numFmtId="0" fontId="44" fillId="0" borderId="0" xfId="0" applyFont="1" applyFill="1"/>
    <xf numFmtId="2" fontId="41" fillId="0" borderId="1" xfId="0" applyNumberFormat="1" applyFont="1" applyFill="1" applyBorder="1" applyAlignment="1">
      <alignment horizontal="center" vertical="center" wrapText="1"/>
    </xf>
    <xf numFmtId="43" fontId="45" fillId="0" borderId="1" xfId="0" applyNumberFormat="1" applyFont="1" applyFill="1" applyBorder="1" applyAlignment="1">
      <alignment horizontal="center" vertical="center" wrapText="1"/>
    </xf>
    <xf numFmtId="43" fontId="45" fillId="0" borderId="2" xfId="0" applyNumberFormat="1"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4" xfId="0" applyFont="1" applyFill="1" applyBorder="1" applyAlignment="1">
      <alignment vertical="center" wrapText="1"/>
    </xf>
    <xf numFmtId="0" fontId="44" fillId="0" borderId="4" xfId="0" applyFont="1" applyFill="1" applyBorder="1" applyAlignment="1">
      <alignment horizontal="center" vertical="center" wrapText="1"/>
    </xf>
    <xf numFmtId="0" fontId="45" fillId="0" borderId="0" xfId="0" applyFont="1" applyFill="1" applyAlignment="1">
      <alignment vertical="center"/>
    </xf>
    <xf numFmtId="0" fontId="52" fillId="10" borderId="3" xfId="0" applyFont="1" applyFill="1" applyBorder="1" applyAlignment="1">
      <alignment horizontal="center" vertical="center" wrapText="1"/>
    </xf>
    <xf numFmtId="0" fontId="52" fillId="10" borderId="1" xfId="0" applyFont="1" applyFill="1" applyBorder="1" applyAlignment="1">
      <alignment vertical="center" wrapText="1"/>
    </xf>
    <xf numFmtId="0" fontId="52" fillId="10" borderId="1" xfId="0" applyFont="1" applyFill="1" applyBorder="1" applyAlignment="1">
      <alignment horizontal="center" vertical="center" wrapText="1"/>
    </xf>
    <xf numFmtId="43" fontId="52" fillId="10" borderId="1" xfId="0" applyNumberFormat="1" applyFont="1" applyFill="1" applyBorder="1" applyAlignment="1">
      <alignment vertical="center"/>
    </xf>
    <xf numFmtId="43" fontId="51" fillId="10" borderId="1" xfId="0" applyNumberFormat="1" applyFont="1" applyFill="1" applyBorder="1" applyAlignment="1">
      <alignment vertical="center"/>
    </xf>
    <xf numFmtId="0" fontId="52" fillId="11" borderId="6" xfId="0" applyFont="1" applyFill="1" applyBorder="1" applyAlignment="1">
      <alignment horizontal="center" vertical="center" wrapText="1"/>
    </xf>
    <xf numFmtId="0" fontId="52" fillId="11" borderId="4" xfId="0" applyFont="1" applyFill="1" applyBorder="1" applyAlignment="1">
      <alignment horizontal="center" vertical="center" wrapText="1"/>
    </xf>
    <xf numFmtId="43" fontId="52" fillId="11" borderId="4" xfId="0" applyNumberFormat="1" applyFont="1" applyFill="1" applyBorder="1" applyAlignment="1">
      <alignment vertical="center"/>
    </xf>
    <xf numFmtId="43" fontId="53" fillId="11" borderId="4" xfId="0" applyNumberFormat="1" applyFont="1" applyFill="1" applyBorder="1" applyAlignment="1">
      <alignment vertical="center"/>
    </xf>
    <xf numFmtId="43" fontId="52" fillId="11" borderId="5" xfId="0" applyNumberFormat="1" applyFont="1" applyFill="1" applyBorder="1" applyAlignment="1">
      <alignment vertical="center"/>
    </xf>
    <xf numFmtId="43" fontId="36" fillId="0" borderId="1" xfId="1" applyNumberFormat="1" applyFont="1" applyBorder="1" applyAlignment="1">
      <alignment vertical="center"/>
    </xf>
    <xf numFmtId="0" fontId="49" fillId="3" borderId="13" xfId="0" applyFont="1" applyFill="1" applyBorder="1" applyAlignment="1">
      <alignment horizontal="left" vertical="center" wrapText="1"/>
    </xf>
    <xf numFmtId="0" fontId="56" fillId="7" borderId="13" xfId="0" applyFont="1" applyFill="1" applyBorder="1" applyAlignment="1">
      <alignment horizontal="left" vertical="center" wrapText="1"/>
    </xf>
    <xf numFmtId="43" fontId="56" fillId="7" borderId="13" xfId="0" applyNumberFormat="1" applyFont="1" applyFill="1" applyBorder="1" applyAlignment="1">
      <alignment horizontal="left" vertical="center" wrapText="1"/>
    </xf>
    <xf numFmtId="43" fontId="53" fillId="7" borderId="13" xfId="0" applyNumberFormat="1" applyFont="1" applyFill="1" applyBorder="1" applyAlignment="1">
      <alignment horizontal="left" vertical="center" wrapText="1"/>
    </xf>
    <xf numFmtId="43" fontId="53" fillId="7" borderId="13" xfId="0" applyNumberFormat="1" applyFont="1" applyFill="1" applyBorder="1" applyAlignment="1">
      <alignment vertical="center" wrapText="1"/>
    </xf>
    <xf numFmtId="43" fontId="54" fillId="3" borderId="1" xfId="0" applyNumberFormat="1" applyFont="1" applyFill="1" applyBorder="1" applyAlignment="1">
      <alignment horizontal="left" vertical="center" wrapText="1"/>
    </xf>
    <xf numFmtId="43" fontId="56" fillId="0" borderId="1" xfId="0" applyNumberFormat="1" applyFont="1" applyFill="1" applyBorder="1" applyAlignment="1">
      <alignment vertical="center"/>
    </xf>
    <xf numFmtId="43" fontId="56" fillId="10" borderId="1" xfId="0" applyNumberFormat="1" applyFont="1" applyFill="1" applyBorder="1" applyAlignment="1">
      <alignment vertical="center"/>
    </xf>
    <xf numFmtId="43" fontId="56" fillId="0" borderId="0" xfId="0" applyNumberFormat="1" applyFont="1" applyAlignment="1">
      <alignment vertical="center"/>
    </xf>
    <xf numFmtId="43" fontId="52" fillId="9" borderId="1" xfId="0" applyNumberFormat="1" applyFont="1" applyFill="1" applyBorder="1" applyAlignment="1">
      <alignment vertical="center"/>
    </xf>
    <xf numFmtId="4" fontId="32" fillId="0" borderId="0" xfId="9" applyNumberFormat="1" applyFont="1"/>
    <xf numFmtId="0" fontId="44"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0" xfId="0" applyFont="1" applyBorder="1" applyAlignment="1">
      <alignment horizontal="center" vertical="center" wrapText="1"/>
    </xf>
    <xf numFmtId="4" fontId="19" fillId="0" borderId="0" xfId="0" applyNumberFormat="1" applyFont="1" applyAlignment="1">
      <alignment horizontal="left" vertical="center" wrapText="1"/>
    </xf>
    <xf numFmtId="4" fontId="16" fillId="0" borderId="0" xfId="0" applyNumberFormat="1" applyFont="1"/>
    <xf numFmtId="0" fontId="16" fillId="0" borderId="0" xfId="0" applyFont="1"/>
    <xf numFmtId="0" fontId="12" fillId="0" borderId="0" xfId="0" applyFont="1"/>
    <xf numFmtId="0" fontId="19" fillId="0" borderId="1" xfId="6" applyFont="1" applyBorder="1" applyAlignment="1">
      <alignment horizontal="center" vertical="center" wrapText="1"/>
    </xf>
    <xf numFmtId="4" fontId="19" fillId="0" borderId="1" xfId="6" applyNumberFormat="1" applyFont="1" applyBorder="1" applyAlignment="1">
      <alignment horizontal="center" vertical="center" wrapText="1"/>
    </xf>
    <xf numFmtId="0" fontId="14" fillId="0" borderId="0" xfId="0" applyFont="1"/>
    <xf numFmtId="0" fontId="19" fillId="0" borderId="1" xfId="4" applyFont="1" applyBorder="1" applyAlignment="1">
      <alignment horizontal="center" vertical="center" wrapText="1"/>
    </xf>
    <xf numFmtId="0" fontId="19" fillId="0" borderId="1" xfId="4" applyFont="1" applyBorder="1" applyAlignment="1">
      <alignment horizontal="center" vertical="center"/>
    </xf>
    <xf numFmtId="4" fontId="19" fillId="0" borderId="1" xfId="8" applyNumberFormat="1" applyFont="1" applyBorder="1" applyAlignment="1">
      <alignment horizontal="center" vertical="center" wrapText="1"/>
    </xf>
    <xf numFmtId="0" fontId="19" fillId="0" borderId="1" xfId="6" applyFont="1" applyBorder="1" applyAlignment="1">
      <alignment horizontal="center" vertical="center"/>
    </xf>
    <xf numFmtId="0" fontId="19" fillId="2" borderId="1" xfId="3" applyFont="1" applyFill="1" applyBorder="1" applyAlignment="1">
      <alignment horizontal="center" vertical="center"/>
    </xf>
    <xf numFmtId="0" fontId="19" fillId="0" borderId="1" xfId="7" applyFont="1" applyBorder="1" applyAlignment="1">
      <alignment horizontal="center" vertical="center"/>
    </xf>
    <xf numFmtId="4" fontId="19" fillId="0" borderId="1" xfId="6" applyNumberFormat="1" applyFont="1" applyBorder="1" applyAlignment="1">
      <alignment horizontal="right" vertical="center"/>
    </xf>
    <xf numFmtId="4" fontId="19" fillId="0" borderId="1" xfId="6" applyNumberFormat="1" applyFont="1" applyBorder="1" applyAlignment="1">
      <alignment horizontal="center" vertical="center"/>
    </xf>
    <xf numFmtId="0" fontId="19" fillId="0" borderId="1" xfId="3" applyFont="1" applyBorder="1" applyAlignment="1">
      <alignment horizontal="left" vertical="center" wrapText="1"/>
    </xf>
    <xf numFmtId="4" fontId="19" fillId="0" borderId="1" xfId="7" applyNumberFormat="1" applyFont="1" applyBorder="1" applyAlignment="1">
      <alignment horizontal="right" vertical="center" wrapText="1"/>
    </xf>
    <xf numFmtId="4" fontId="19" fillId="0" borderId="1" xfId="7" applyNumberFormat="1" applyFont="1" applyBorder="1" applyAlignment="1">
      <alignment horizontal="center" vertical="center" wrapText="1"/>
    </xf>
    <xf numFmtId="39" fontId="19" fillId="0" borderId="1" xfId="7" applyNumberFormat="1" applyFont="1" applyBorder="1" applyAlignment="1">
      <alignment horizontal="left" vertical="center" wrapText="1"/>
    </xf>
    <xf numFmtId="4" fontId="24" fillId="0" borderId="1" xfId="0" applyNumberFormat="1" applyFont="1" applyBorder="1" applyAlignment="1">
      <alignment horizontal="center" vertical="center" wrapText="1"/>
    </xf>
    <xf numFmtId="0" fontId="19" fillId="0" borderId="1" xfId="6" applyFont="1" applyBorder="1" applyAlignment="1">
      <alignment vertical="center"/>
    </xf>
    <xf numFmtId="0" fontId="72" fillId="0" borderId="1" xfId="6" applyFont="1" applyBorder="1" applyAlignment="1">
      <alignment horizontal="center" vertical="center" wrapText="1"/>
    </xf>
    <xf numFmtId="39" fontId="72" fillId="0" borderId="1" xfId="7" applyNumberFormat="1" applyFont="1" applyBorder="1" applyAlignment="1">
      <alignment horizontal="left" vertical="center" wrapText="1"/>
    </xf>
    <xf numFmtId="4" fontId="72" fillId="0" borderId="1" xfId="0" applyNumberFormat="1" applyFont="1" applyBorder="1" applyAlignment="1">
      <alignment horizontal="center" vertical="center" wrapText="1"/>
    </xf>
    <xf numFmtId="4" fontId="72" fillId="0" borderId="1" xfId="6" applyNumberFormat="1" applyFont="1" applyBorder="1" applyAlignment="1">
      <alignment horizontal="right" vertical="center"/>
    </xf>
    <xf numFmtId="0" fontId="72" fillId="0" borderId="1" xfId="6" applyFont="1" applyBorder="1" applyAlignment="1">
      <alignment vertical="center"/>
    </xf>
    <xf numFmtId="0" fontId="73" fillId="0" borderId="0" xfId="0" applyFont="1"/>
    <xf numFmtId="0" fontId="74" fillId="0" borderId="0" xfId="0" applyFont="1"/>
    <xf numFmtId="0" fontId="24" fillId="0" borderId="1" xfId="6" applyFont="1" applyBorder="1" applyAlignment="1">
      <alignment horizontal="center" vertical="center" wrapText="1"/>
    </xf>
    <xf numFmtId="39" fontId="24" fillId="0" borderId="1" xfId="7" applyNumberFormat="1" applyFont="1" applyBorder="1" applyAlignment="1">
      <alignment horizontal="left" vertical="center" wrapText="1"/>
    </xf>
    <xf numFmtId="4" fontId="24" fillId="0" borderId="1" xfId="6" applyNumberFormat="1" applyFont="1" applyBorder="1" applyAlignment="1">
      <alignment horizontal="right" vertical="center"/>
    </xf>
    <xf numFmtId="0" fontId="24" fillId="0" borderId="1" xfId="6" applyFont="1" applyBorder="1" applyAlignment="1">
      <alignment vertical="center"/>
    </xf>
    <xf numFmtId="4" fontId="24" fillId="0" borderId="1" xfId="6" applyNumberFormat="1" applyFont="1" applyBorder="1" applyAlignment="1">
      <alignment horizontal="center" vertical="center"/>
    </xf>
    <xf numFmtId="4" fontId="19" fillId="0" borderId="1" xfId="6" applyNumberFormat="1" applyFont="1" applyBorder="1" applyAlignment="1">
      <alignment vertical="center"/>
    </xf>
    <xf numFmtId="4" fontId="24" fillId="0" borderId="1" xfId="6" applyNumberFormat="1" applyFont="1" applyBorder="1" applyAlignment="1">
      <alignment vertical="center"/>
    </xf>
    <xf numFmtId="4" fontId="19" fillId="0" borderId="1" xfId="0" applyNumberFormat="1" applyFont="1" applyBorder="1" applyAlignment="1">
      <alignment horizontal="center" vertical="center" wrapText="1"/>
    </xf>
    <xf numFmtId="0" fontId="15" fillId="0" borderId="0" xfId="0" applyFont="1"/>
    <xf numFmtId="0" fontId="13" fillId="0" borderId="0" xfId="0" applyFont="1"/>
    <xf numFmtId="0" fontId="19" fillId="0" borderId="1" xfId="3" applyFont="1" applyBorder="1" applyAlignment="1">
      <alignment horizontal="center" vertical="center" wrapText="1"/>
    </xf>
    <xf numFmtId="0" fontId="16" fillId="0" borderId="1" xfId="0" applyFont="1" applyBorder="1"/>
    <xf numFmtId="4" fontId="19" fillId="0" borderId="1" xfId="0" applyNumberFormat="1" applyFont="1" applyBorder="1" applyAlignment="1">
      <alignment vertical="center" wrapText="1"/>
    </xf>
    <xf numFmtId="4" fontId="24" fillId="0" borderId="1" xfId="0" applyNumberFormat="1" applyFont="1" applyBorder="1" applyAlignment="1">
      <alignment vertical="center" wrapText="1"/>
    </xf>
    <xf numFmtId="0" fontId="18" fillId="0" borderId="1" xfId="0" applyFont="1" applyBorder="1"/>
    <xf numFmtId="0" fontId="24" fillId="0" borderId="1" xfId="0" applyFont="1" applyBorder="1" applyAlignment="1">
      <alignment horizontal="center" vertical="center"/>
    </xf>
    <xf numFmtId="39" fontId="19" fillId="0" borderId="1" xfId="7" applyNumberFormat="1" applyFont="1" applyBorder="1" applyAlignment="1">
      <alignment horizontal="left" vertical="center"/>
    </xf>
    <xf numFmtId="39" fontId="24" fillId="0" borderId="1" xfId="7" applyNumberFormat="1" applyFont="1" applyBorder="1" applyAlignment="1">
      <alignment horizontal="left" vertical="center"/>
    </xf>
    <xf numFmtId="166" fontId="24" fillId="0" borderId="1" xfId="6" applyNumberFormat="1" applyFont="1" applyBorder="1" applyAlignment="1">
      <alignment horizontal="right" vertical="center"/>
    </xf>
    <xf numFmtId="0" fontId="19" fillId="0" borderId="1" xfId="3" applyFont="1" applyBorder="1" applyAlignment="1">
      <alignment horizontal="center" vertical="center"/>
    </xf>
    <xf numFmtId="0" fontId="24" fillId="0" borderId="1" xfId="3" applyFont="1" applyBorder="1" applyAlignment="1">
      <alignment horizontal="center" vertical="center"/>
    </xf>
    <xf numFmtId="3" fontId="24" fillId="0" borderId="1" xfId="0" applyNumberFormat="1" applyFont="1" applyBorder="1" applyAlignment="1">
      <alignment horizontal="right" vertical="center" wrapText="1"/>
    </xf>
    <xf numFmtId="4" fontId="19" fillId="0" borderId="1" xfId="0" applyNumberFormat="1" applyFont="1" applyBorder="1" applyAlignment="1">
      <alignment horizontal="right" vertical="center" wrapText="1"/>
    </xf>
    <xf numFmtId="4" fontId="24" fillId="0" borderId="1" xfId="0" applyNumberFormat="1" applyFont="1" applyBorder="1" applyAlignment="1">
      <alignment horizontal="left" vertical="center" wrapText="1"/>
    </xf>
    <xf numFmtId="3" fontId="24" fillId="0" borderId="1" xfId="0" applyNumberFormat="1" applyFont="1" applyBorder="1" applyAlignment="1">
      <alignment horizontal="center" vertical="center" wrapText="1"/>
    </xf>
    <xf numFmtId="4" fontId="24" fillId="0" borderId="1" xfId="0" applyNumberFormat="1" applyFont="1" applyBorder="1" applyAlignment="1">
      <alignment horizontal="right" vertical="center" wrapText="1"/>
    </xf>
    <xf numFmtId="0" fontId="24" fillId="0" borderId="1" xfId="0" applyFont="1" applyBorder="1" applyAlignment="1">
      <alignment horizontal="left" vertical="center"/>
    </xf>
    <xf numFmtId="0" fontId="24" fillId="0" borderId="1" xfId="0" applyFont="1" applyBorder="1" applyAlignment="1">
      <alignment horizontal="right" vertical="center"/>
    </xf>
    <xf numFmtId="0" fontId="24" fillId="0" borderId="1" xfId="0" applyFont="1" applyBorder="1" applyAlignment="1">
      <alignment horizontal="center" vertical="center" wrapText="1"/>
    </xf>
    <xf numFmtId="0" fontId="25" fillId="0" borderId="0" xfId="0" applyFont="1" applyAlignment="1">
      <alignment horizontal="center" vertical="center"/>
    </xf>
    <xf numFmtId="2" fontId="24" fillId="0" borderId="1" xfId="0" applyNumberFormat="1" applyFont="1" applyBorder="1" applyAlignment="1">
      <alignment horizontal="right" vertical="center"/>
    </xf>
    <xf numFmtId="0" fontId="24" fillId="0" borderId="1" xfId="6" applyFont="1" applyBorder="1" applyAlignment="1">
      <alignment horizontal="center" vertical="center"/>
    </xf>
    <xf numFmtId="0" fontId="24" fillId="0" borderId="1" xfId="0" applyFont="1" applyBorder="1" applyAlignment="1">
      <alignment vertical="center" wrapText="1"/>
    </xf>
    <xf numFmtId="0" fontId="17" fillId="0" borderId="0" xfId="0" applyFont="1"/>
    <xf numFmtId="0" fontId="11" fillId="0" borderId="0" xfId="0" applyFont="1"/>
    <xf numFmtId="0" fontId="24" fillId="0" borderId="1" xfId="0" applyFont="1" applyBorder="1" applyAlignment="1">
      <alignment vertical="center"/>
    </xf>
    <xf numFmtId="0" fontId="24" fillId="9" borderId="1" xfId="0" applyFont="1" applyFill="1" applyBorder="1" applyAlignment="1">
      <alignment vertical="center"/>
    </xf>
    <xf numFmtId="39" fontId="24" fillId="9" borderId="1" xfId="7" applyNumberFormat="1" applyFont="1" applyFill="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0" xfId="0" applyFont="1" applyAlignment="1">
      <alignment horizontal="center" vertical="center"/>
    </xf>
    <xf numFmtId="4" fontId="19" fillId="0" borderId="1" xfId="0" applyNumberFormat="1" applyFont="1" applyBorder="1" applyAlignment="1">
      <alignment horizontal="left" vertical="center" wrapText="1"/>
    </xf>
    <xf numFmtId="4" fontId="72" fillId="0" borderId="1" xfId="6" applyNumberFormat="1" applyFont="1" applyBorder="1" applyAlignment="1">
      <alignment vertical="center"/>
    </xf>
    <xf numFmtId="0" fontId="72" fillId="0" borderId="1" xfId="6" applyFont="1" applyBorder="1" applyAlignment="1">
      <alignment horizontal="center" vertical="center"/>
    </xf>
    <xf numFmtId="4" fontId="72" fillId="0" borderId="1" xfId="6" applyNumberFormat="1" applyFont="1" applyBorder="1" applyAlignment="1">
      <alignment horizontal="center" vertical="center"/>
    </xf>
    <xf numFmtId="0" fontId="59" fillId="0" borderId="0" xfId="0" applyFont="1"/>
    <xf numFmtId="4" fontId="75" fillId="0" borderId="1" xfId="0" applyNumberFormat="1" applyFont="1" applyBorder="1" applyAlignment="1">
      <alignment horizontal="center" vertical="center" wrapText="1"/>
    </xf>
    <xf numFmtId="0" fontId="76" fillId="0" borderId="1" xfId="0" quotePrefix="1" applyFont="1" applyBorder="1" applyAlignment="1">
      <alignment horizontal="center" vertical="center" wrapText="1"/>
    </xf>
    <xf numFmtId="43" fontId="46" fillId="3" borderId="1" xfId="0" applyNumberFormat="1" applyFont="1" applyFill="1" applyBorder="1" applyAlignment="1">
      <alignment horizontal="right" vertical="center" wrapText="1"/>
    </xf>
    <xf numFmtId="43" fontId="35" fillId="0" borderId="1" xfId="0" applyNumberFormat="1" applyFont="1" applyFill="1" applyBorder="1" applyAlignment="1">
      <alignment horizontal="right" vertical="center" wrapText="1"/>
    </xf>
    <xf numFmtId="4" fontId="46" fillId="3" borderId="1" xfId="0" applyNumberFormat="1" applyFont="1" applyFill="1" applyBorder="1" applyAlignment="1">
      <alignment horizontal="right" vertical="center" wrapText="1"/>
    </xf>
    <xf numFmtId="43" fontId="46" fillId="3" borderId="4" xfId="0" applyNumberFormat="1" applyFont="1" applyFill="1" applyBorder="1" applyAlignment="1">
      <alignment horizontal="right" vertical="center" wrapText="1"/>
    </xf>
    <xf numFmtId="43" fontId="46" fillId="0" borderId="10" xfId="0" applyNumberFormat="1" applyFont="1" applyFill="1" applyBorder="1" applyAlignment="1">
      <alignment horizontal="right" vertical="center" wrapText="1"/>
    </xf>
    <xf numFmtId="43" fontId="46" fillId="0" borderId="1" xfId="0" applyNumberFormat="1" applyFont="1" applyFill="1" applyBorder="1" applyAlignment="1">
      <alignment horizontal="right" vertical="center" wrapText="1"/>
    </xf>
    <xf numFmtId="43" fontId="46" fillId="0" borderId="4" xfId="0" applyNumberFormat="1" applyFont="1" applyFill="1" applyBorder="1" applyAlignment="1">
      <alignment horizontal="right" vertical="center" wrapText="1"/>
    </xf>
    <xf numFmtId="0" fontId="35" fillId="0" borderId="0" xfId="0" applyFont="1"/>
    <xf numFmtId="4" fontId="66" fillId="0" borderId="0" xfId="0" applyNumberFormat="1" applyFont="1"/>
    <xf numFmtId="43" fontId="64" fillId="0" borderId="0" xfId="0" applyNumberFormat="1" applyFont="1" applyAlignment="1">
      <alignment horizontal="right"/>
    </xf>
    <xf numFmtId="43" fontId="66" fillId="0" borderId="0" xfId="0" applyNumberFormat="1" applyFont="1"/>
    <xf numFmtId="10" fontId="66" fillId="0" borderId="0" xfId="9" applyNumberFormat="1" applyFont="1"/>
    <xf numFmtId="0" fontId="66" fillId="0" borderId="0" xfId="0" applyFont="1"/>
    <xf numFmtId="10" fontId="59" fillId="0" borderId="0" xfId="9" applyNumberFormat="1" applyFont="1"/>
    <xf numFmtId="44" fontId="8" fillId="0" borderId="1" xfId="0" applyNumberFormat="1" applyFont="1" applyBorder="1" applyAlignment="1">
      <alignment vertical="center" wrapText="1"/>
    </xf>
    <xf numFmtId="164" fontId="8" fillId="0" borderId="1" xfId="0" applyNumberFormat="1" applyFont="1" applyBorder="1" applyAlignment="1">
      <alignment vertical="center" wrapText="1"/>
    </xf>
    <xf numFmtId="164" fontId="8" fillId="0" borderId="1" xfId="0" applyNumberFormat="1" applyFont="1" applyBorder="1" applyAlignment="1">
      <alignment horizontal="right" vertical="center" wrapText="1"/>
    </xf>
    <xf numFmtId="164" fontId="7" fillId="0" borderId="1" xfId="0" applyNumberFormat="1" applyFont="1" applyBorder="1" applyAlignment="1">
      <alignment horizontal="right" vertical="center" wrapText="1"/>
    </xf>
    <xf numFmtId="0" fontId="24" fillId="0" borderId="1" xfId="3" applyFont="1" applyBorder="1" applyAlignment="1">
      <alignment vertical="center"/>
    </xf>
    <xf numFmtId="0" fontId="24" fillId="9" borderId="1" xfId="3" applyFont="1" applyFill="1" applyBorder="1" applyAlignment="1">
      <alignment horizontal="center" vertical="center" wrapText="1"/>
    </xf>
    <xf numFmtId="0" fontId="24" fillId="9" borderId="1" xfId="3" applyFont="1" applyFill="1" applyBorder="1" applyAlignment="1">
      <alignment horizontal="left" vertical="center" wrapText="1"/>
    </xf>
    <xf numFmtId="0" fontId="24" fillId="9" borderId="1" xfId="0" applyFont="1" applyFill="1" applyBorder="1" applyAlignment="1">
      <alignment horizontal="center" vertical="center"/>
    </xf>
    <xf numFmtId="4" fontId="24" fillId="9" borderId="1" xfId="0" applyNumberFormat="1" applyFont="1" applyFill="1" applyBorder="1" applyAlignment="1">
      <alignment vertical="center" wrapText="1"/>
    </xf>
    <xf numFmtId="4" fontId="24" fillId="9" borderId="1" xfId="0" applyNumberFormat="1" applyFont="1" applyFill="1" applyBorder="1" applyAlignment="1">
      <alignment horizontal="center" vertical="center" wrapText="1"/>
    </xf>
    <xf numFmtId="0" fontId="14" fillId="9" borderId="0" xfId="0" applyFont="1" applyFill="1"/>
    <xf numFmtId="0" fontId="12" fillId="9" borderId="0" xfId="0" applyFont="1" applyFill="1"/>
    <xf numFmtId="0" fontId="66" fillId="0" borderId="0" xfId="0" applyFont="1" applyBorder="1" applyAlignment="1">
      <alignment vertical="center" wrapText="1"/>
    </xf>
    <xf numFmtId="43" fontId="8" fillId="0" borderId="0" xfId="0" applyNumberFormat="1" applyFont="1" applyAlignment="1">
      <alignment vertical="center" wrapText="1"/>
    </xf>
    <xf numFmtId="0" fontId="7" fillId="0" borderId="0" xfId="0" applyFont="1" applyAlignment="1">
      <alignment vertical="center" wrapText="1"/>
    </xf>
    <xf numFmtId="43" fontId="66" fillId="0" borderId="1" xfId="0" applyNumberFormat="1" applyFont="1" applyFill="1" applyBorder="1" applyAlignment="1">
      <alignment vertical="center"/>
    </xf>
    <xf numFmtId="43" fontId="35" fillId="0" borderId="1" xfId="0" applyNumberFormat="1" applyFont="1" applyFill="1" applyBorder="1" applyAlignment="1">
      <alignment horizontal="center" vertical="center" wrapText="1"/>
    </xf>
    <xf numFmtId="43" fontId="77" fillId="0" borderId="1" xfId="0" applyNumberFormat="1" applyFont="1" applyFill="1" applyBorder="1" applyAlignment="1">
      <alignment vertical="center"/>
    </xf>
    <xf numFmtId="0" fontId="59" fillId="0" borderId="0" xfId="0" applyFont="1" applyFill="1"/>
    <xf numFmtId="0" fontId="52"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 xfId="0" applyNumberFormat="1" applyFont="1" applyBorder="1" applyAlignment="1">
      <alignment horizontal="center" vertical="center" wrapText="1"/>
    </xf>
    <xf numFmtId="0" fontId="34" fillId="0" borderId="1" xfId="0" applyFont="1" applyBorder="1"/>
    <xf numFmtId="0" fontId="34" fillId="0" borderId="1" xfId="0" quotePrefix="1" applyFont="1" applyBorder="1"/>
    <xf numFmtId="0" fontId="48" fillId="12" borderId="1" xfId="0" applyFont="1" applyFill="1" applyBorder="1" applyAlignment="1">
      <alignment horizontal="center" vertical="center" wrapText="1"/>
    </xf>
    <xf numFmtId="0" fontId="36" fillId="12" borderId="3" xfId="0" applyFont="1" applyFill="1" applyBorder="1" applyAlignment="1">
      <alignment vertical="center" wrapText="1"/>
    </xf>
    <xf numFmtId="49" fontId="36" fillId="12" borderId="1" xfId="0" applyNumberFormat="1" applyFont="1" applyFill="1" applyBorder="1" applyAlignment="1">
      <alignment vertical="center" wrapText="1"/>
    </xf>
    <xf numFmtId="43" fontId="36" fillId="12" borderId="1" xfId="0" applyNumberFormat="1" applyFont="1" applyFill="1" applyBorder="1" applyAlignment="1">
      <alignment vertical="center" wrapText="1"/>
    </xf>
    <xf numFmtId="0" fontId="48" fillId="12" borderId="6" xfId="0" applyFont="1" applyFill="1" applyBorder="1" applyAlignment="1">
      <alignment vertical="center" wrapText="1"/>
    </xf>
    <xf numFmtId="0" fontId="48" fillId="12" borderId="4" xfId="0" applyFont="1" applyFill="1" applyBorder="1" applyAlignment="1">
      <alignment vertical="center" wrapText="1"/>
    </xf>
    <xf numFmtId="43" fontId="48" fillId="12" borderId="4" xfId="0" applyNumberFormat="1" applyFont="1" applyFill="1" applyBorder="1" applyAlignment="1">
      <alignment vertical="center" wrapText="1"/>
    </xf>
    <xf numFmtId="0" fontId="48" fillId="13" borderId="1" xfId="0" applyFont="1" applyFill="1" applyBorder="1" applyAlignment="1">
      <alignment horizontal="center" vertical="center" wrapText="1"/>
    </xf>
    <xf numFmtId="43" fontId="36" fillId="13" borderId="1" xfId="0" applyNumberFormat="1" applyFont="1" applyFill="1" applyBorder="1" applyAlignment="1">
      <alignment vertical="center" wrapText="1"/>
    </xf>
    <xf numFmtId="43" fontId="48" fillId="13" borderId="4" xfId="0" applyNumberFormat="1" applyFont="1" applyFill="1" applyBorder="1" applyAlignment="1">
      <alignment vertical="center" wrapText="1"/>
    </xf>
    <xf numFmtId="4" fontId="36" fillId="13" borderId="1" xfId="0" applyNumberFormat="1" applyFont="1" applyFill="1" applyBorder="1" applyAlignment="1">
      <alignment vertical="center" wrapText="1"/>
    </xf>
    <xf numFmtId="43" fontId="48" fillId="13" borderId="1" xfId="0" applyNumberFormat="1" applyFont="1" applyFill="1" applyBorder="1" applyAlignment="1">
      <alignment vertical="center" wrapText="1"/>
    </xf>
    <xf numFmtId="0" fontId="48" fillId="7" borderId="1" xfId="0" applyFont="1" applyFill="1" applyBorder="1" applyAlignment="1">
      <alignment horizontal="center" vertical="center" wrapText="1"/>
    </xf>
    <xf numFmtId="0" fontId="48" fillId="7" borderId="2" xfId="0" applyFont="1" applyFill="1" applyBorder="1" applyAlignment="1">
      <alignment horizontal="center" vertical="center" wrapText="1"/>
    </xf>
    <xf numFmtId="43" fontId="36" fillId="7" borderId="1" xfId="0" applyNumberFormat="1" applyFont="1" applyFill="1" applyBorder="1" applyAlignment="1">
      <alignment vertical="center" wrapText="1"/>
    </xf>
    <xf numFmtId="43" fontId="36" fillId="7" borderId="2" xfId="0" applyNumberFormat="1" applyFont="1" applyFill="1" applyBorder="1" applyAlignment="1">
      <alignment vertical="center" wrapText="1"/>
    </xf>
    <xf numFmtId="43" fontId="48" fillId="7" borderId="4" xfId="0" applyNumberFormat="1" applyFont="1" applyFill="1" applyBorder="1" applyAlignment="1">
      <alignment vertical="center" wrapText="1"/>
    </xf>
    <xf numFmtId="43" fontId="48" fillId="7" borderId="5" xfId="0" applyNumberFormat="1" applyFont="1" applyFill="1" applyBorder="1" applyAlignment="1">
      <alignment vertical="center" wrapText="1"/>
    </xf>
    <xf numFmtId="43" fontId="48" fillId="12" borderId="1" xfId="0" applyNumberFormat="1" applyFont="1" applyFill="1" applyBorder="1" applyAlignment="1">
      <alignment vertical="center" wrapText="1"/>
    </xf>
    <xf numFmtId="43" fontId="48" fillId="7" borderId="1" xfId="0" applyNumberFormat="1" applyFont="1" applyFill="1" applyBorder="1" applyAlignment="1">
      <alignment vertical="center" wrapText="1"/>
    </xf>
    <xf numFmtId="0" fontId="48" fillId="14" borderId="1" xfId="0" applyFont="1" applyFill="1" applyBorder="1" applyAlignment="1">
      <alignment horizontal="center" vertical="center" wrapText="1"/>
    </xf>
    <xf numFmtId="0" fontId="36" fillId="14" borderId="1" xfId="0" applyFont="1" applyFill="1" applyBorder="1" applyAlignment="1">
      <alignment vertical="center" wrapText="1"/>
    </xf>
    <xf numFmtId="43" fontId="25" fillId="14" borderId="1" xfId="0" applyNumberFormat="1" applyFont="1" applyFill="1" applyBorder="1"/>
    <xf numFmtId="43" fontId="36" fillId="14" borderId="1" xfId="0" applyNumberFormat="1" applyFont="1" applyFill="1" applyBorder="1" applyAlignment="1">
      <alignment vertical="center" wrapText="1"/>
    </xf>
    <xf numFmtId="43" fontId="78" fillId="14" borderId="1" xfId="0" applyNumberFormat="1" applyFont="1" applyFill="1" applyBorder="1"/>
    <xf numFmtId="49" fontId="36" fillId="14" borderId="1" xfId="0" applyNumberFormat="1" applyFont="1" applyFill="1" applyBorder="1" applyAlignment="1">
      <alignment vertical="center" wrapText="1"/>
    </xf>
    <xf numFmtId="0" fontId="48" fillId="14" borderId="1" xfId="0" applyFont="1" applyFill="1" applyBorder="1" applyAlignment="1">
      <alignment vertical="center" wrapText="1"/>
    </xf>
    <xf numFmtId="43" fontId="48" fillId="14" borderId="1" xfId="0" applyNumberFormat="1" applyFont="1" applyFill="1" applyBorder="1" applyAlignment="1">
      <alignment vertical="center" wrapText="1"/>
    </xf>
    <xf numFmtId="0" fontId="48" fillId="15" borderId="1" xfId="0" applyFont="1" applyFill="1" applyBorder="1" applyAlignment="1">
      <alignment horizontal="center" vertical="center" wrapText="1"/>
    </xf>
    <xf numFmtId="4" fontId="36" fillId="15" borderId="1" xfId="0" applyNumberFormat="1" applyFont="1" applyFill="1" applyBorder="1" applyAlignment="1">
      <alignment vertical="center" wrapText="1"/>
    </xf>
    <xf numFmtId="43" fontId="36" fillId="15" borderId="1" xfId="0" applyNumberFormat="1" applyFont="1" applyFill="1" applyBorder="1" applyAlignment="1">
      <alignment vertical="center" wrapText="1"/>
    </xf>
    <xf numFmtId="43" fontId="48" fillId="15" borderId="1" xfId="0" applyNumberFormat="1" applyFont="1" applyFill="1" applyBorder="1" applyAlignment="1">
      <alignment vertical="center" wrapText="1"/>
    </xf>
    <xf numFmtId="0" fontId="48" fillId="16" borderId="1" xfId="0" applyFont="1" applyFill="1" applyBorder="1" applyAlignment="1">
      <alignment horizontal="center" vertical="center" wrapText="1"/>
    </xf>
    <xf numFmtId="43" fontId="36" fillId="16" borderId="1" xfId="0" applyNumberFormat="1" applyFont="1" applyFill="1" applyBorder="1" applyAlignment="1">
      <alignment vertical="center" wrapText="1"/>
    </xf>
    <xf numFmtId="43" fontId="48" fillId="16" borderId="1" xfId="0" applyNumberFormat="1" applyFont="1" applyFill="1" applyBorder="1" applyAlignment="1">
      <alignment vertical="center" wrapText="1"/>
    </xf>
    <xf numFmtId="0" fontId="48" fillId="17" borderId="1" xfId="0" applyFont="1" applyFill="1" applyBorder="1" applyAlignment="1">
      <alignment horizontal="center" vertical="center" wrapText="1"/>
    </xf>
    <xf numFmtId="43" fontId="36" fillId="17" borderId="1" xfId="0" applyNumberFormat="1" applyFont="1" applyFill="1" applyBorder="1" applyAlignment="1">
      <alignment vertical="center" wrapText="1"/>
    </xf>
    <xf numFmtId="43" fontId="48" fillId="17" borderId="1" xfId="0" applyNumberFormat="1" applyFont="1" applyFill="1" applyBorder="1" applyAlignment="1">
      <alignment vertical="center" wrapText="1"/>
    </xf>
    <xf numFmtId="0" fontId="36" fillId="0" borderId="0" xfId="0" applyFont="1" applyBorder="1" applyAlignment="1">
      <alignment vertical="center" wrapText="1"/>
    </xf>
    <xf numFmtId="0" fontId="48" fillId="0" borderId="0" xfId="0" applyFont="1" applyBorder="1" applyAlignment="1">
      <alignment horizontal="center" vertical="center" wrapText="1"/>
    </xf>
    <xf numFmtId="43" fontId="48" fillId="0" borderId="0" xfId="0" applyNumberFormat="1" applyFont="1" applyBorder="1" applyAlignment="1">
      <alignment vertical="center" wrapText="1"/>
    </xf>
    <xf numFmtId="0" fontId="64" fillId="14" borderId="1" xfId="0" applyFont="1" applyFill="1" applyBorder="1" applyAlignment="1">
      <alignment horizontal="center" vertical="center" wrapText="1"/>
    </xf>
    <xf numFmtId="0" fontId="64" fillId="15" borderId="1" xfId="0" applyFont="1" applyFill="1" applyBorder="1" applyAlignment="1">
      <alignment horizontal="center" vertical="center" wrapText="1"/>
    </xf>
    <xf numFmtId="0" fontId="64" fillId="7" borderId="1" xfId="0" applyFont="1" applyFill="1" applyBorder="1" applyAlignment="1">
      <alignment horizontal="center" vertical="center" wrapText="1"/>
    </xf>
    <xf numFmtId="0" fontId="64" fillId="16" borderId="1" xfId="0" applyFont="1" applyFill="1" applyBorder="1" applyAlignment="1">
      <alignment horizontal="center" vertical="center" wrapText="1"/>
    </xf>
    <xf numFmtId="0" fontId="64" fillId="13" borderId="1"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4" fillId="17" borderId="1" xfId="0" applyFont="1" applyFill="1" applyBorder="1" applyAlignment="1">
      <alignment horizontal="center" vertical="center" wrapText="1"/>
    </xf>
    <xf numFmtId="0" fontId="64" fillId="0" borderId="0" xfId="0" applyFont="1" applyBorder="1" applyAlignment="1">
      <alignment horizontal="center" vertical="center" wrapText="1"/>
    </xf>
    <xf numFmtId="0" fontId="66" fillId="14" borderId="1" xfId="0" applyFont="1" applyFill="1" applyBorder="1" applyAlignment="1">
      <alignment vertical="center" wrapText="1"/>
    </xf>
    <xf numFmtId="43" fontId="66" fillId="14" borderId="1" xfId="0" applyNumberFormat="1" applyFont="1" applyFill="1" applyBorder="1" applyAlignment="1">
      <alignment vertical="center" wrapText="1"/>
    </xf>
    <xf numFmtId="43" fontId="66" fillId="15" borderId="1" xfId="0" applyNumberFormat="1" applyFont="1" applyFill="1" applyBorder="1" applyAlignment="1">
      <alignment vertical="center" wrapText="1"/>
    </xf>
    <xf numFmtId="43" fontId="66" fillId="7" borderId="1" xfId="0" applyNumberFormat="1" applyFont="1" applyFill="1" applyBorder="1" applyAlignment="1">
      <alignment vertical="center" wrapText="1"/>
    </xf>
    <xf numFmtId="43" fontId="66" fillId="16" borderId="1" xfId="0" applyNumberFormat="1" applyFont="1" applyFill="1" applyBorder="1" applyAlignment="1">
      <alignment vertical="center" wrapText="1"/>
    </xf>
    <xf numFmtId="43" fontId="66" fillId="13" borderId="1" xfId="0" applyNumberFormat="1" applyFont="1" applyFill="1" applyBorder="1" applyAlignment="1">
      <alignment vertical="center" wrapText="1"/>
    </xf>
    <xf numFmtId="43" fontId="66" fillId="12" borderId="1" xfId="0" applyNumberFormat="1" applyFont="1" applyFill="1" applyBorder="1" applyAlignment="1">
      <alignment vertical="center" wrapText="1"/>
    </xf>
    <xf numFmtId="43" fontId="66" fillId="17" borderId="1" xfId="0" applyNumberFormat="1" applyFont="1" applyFill="1" applyBorder="1" applyAlignment="1">
      <alignment vertical="center" wrapText="1"/>
    </xf>
    <xf numFmtId="49" fontId="66" fillId="14" borderId="1" xfId="0" applyNumberFormat="1" applyFont="1" applyFill="1" applyBorder="1" applyAlignment="1">
      <alignment vertical="center" wrapText="1"/>
    </xf>
    <xf numFmtId="0" fontId="64" fillId="14" borderId="1" xfId="0" applyFont="1" applyFill="1" applyBorder="1" applyAlignment="1">
      <alignment vertical="center" wrapText="1"/>
    </xf>
    <xf numFmtId="43" fontId="64" fillId="14" borderId="1" xfId="0" applyNumberFormat="1" applyFont="1" applyFill="1" applyBorder="1" applyAlignment="1">
      <alignment vertical="center" wrapText="1"/>
    </xf>
    <xf numFmtId="43" fontId="64" fillId="15" borderId="1" xfId="0" applyNumberFormat="1" applyFont="1" applyFill="1" applyBorder="1" applyAlignment="1">
      <alignment vertical="center" wrapText="1"/>
    </xf>
    <xf numFmtId="43" fontId="64" fillId="7" borderId="1" xfId="0" applyNumberFormat="1" applyFont="1" applyFill="1" applyBorder="1" applyAlignment="1">
      <alignment vertical="center" wrapText="1"/>
    </xf>
    <xf numFmtId="43" fontId="64" fillId="16" borderId="1" xfId="0" applyNumberFormat="1" applyFont="1" applyFill="1" applyBorder="1" applyAlignment="1">
      <alignment vertical="center" wrapText="1"/>
    </xf>
    <xf numFmtId="43" fontId="64" fillId="13" borderId="1" xfId="0" applyNumberFormat="1" applyFont="1" applyFill="1" applyBorder="1" applyAlignment="1">
      <alignment vertical="center" wrapText="1"/>
    </xf>
    <xf numFmtId="43" fontId="64" fillId="12" borderId="1" xfId="0" applyNumberFormat="1" applyFont="1" applyFill="1" applyBorder="1" applyAlignment="1">
      <alignment vertical="center" wrapText="1"/>
    </xf>
    <xf numFmtId="43" fontId="64" fillId="17" borderId="1" xfId="0" applyNumberFormat="1" applyFont="1" applyFill="1" applyBorder="1" applyAlignment="1">
      <alignment vertical="center" wrapText="1"/>
    </xf>
    <xf numFmtId="43" fontId="64" fillId="0" borderId="0" xfId="0" applyNumberFormat="1" applyFont="1" applyBorder="1" applyAlignment="1">
      <alignment vertical="center" wrapText="1"/>
    </xf>
    <xf numFmtId="0" fontId="64" fillId="0" borderId="0" xfId="0" applyFont="1" applyFill="1" applyBorder="1" applyAlignment="1">
      <alignment horizontal="center" vertical="center" wrapText="1"/>
    </xf>
    <xf numFmtId="43" fontId="66" fillId="0" borderId="0" xfId="0" applyNumberFormat="1" applyFont="1" applyFill="1" applyBorder="1" applyAlignment="1">
      <alignment vertical="center" wrapText="1"/>
    </xf>
    <xf numFmtId="43" fontId="64" fillId="0" borderId="0" xfId="0" applyNumberFormat="1" applyFont="1" applyFill="1" applyBorder="1" applyAlignment="1">
      <alignment vertical="center" wrapText="1"/>
    </xf>
    <xf numFmtId="0" fontId="79" fillId="3" borderId="3" xfId="0" applyFont="1" applyFill="1" applyBorder="1" applyAlignment="1">
      <alignment horizontal="center" vertical="center" wrapText="1"/>
    </xf>
    <xf numFmtId="0" fontId="59" fillId="0" borderId="0" xfId="0" applyFont="1" applyAlignment="1">
      <alignment vertical="center" wrapText="1"/>
    </xf>
    <xf numFmtId="0" fontId="53" fillId="0" borderId="10" xfId="0" applyFont="1" applyBorder="1" applyAlignment="1">
      <alignment horizontal="center" vertical="center" wrapText="1"/>
    </xf>
    <xf numFmtId="0" fontId="80" fillId="0" borderId="3" xfId="0" applyFont="1" applyBorder="1" applyAlignment="1">
      <alignment horizontal="center" vertical="center" wrapText="1"/>
    </xf>
    <xf numFmtId="43" fontId="80" fillId="0" borderId="1" xfId="0" applyNumberFormat="1" applyFont="1" applyBorder="1" applyAlignment="1">
      <alignment vertical="center" wrapText="1"/>
    </xf>
    <xf numFmtId="43" fontId="80" fillId="0" borderId="1" xfId="0" applyNumberFormat="1" applyFont="1" applyBorder="1" applyAlignment="1">
      <alignment horizontal="center" vertical="center" wrapText="1"/>
    </xf>
    <xf numFmtId="0" fontId="80" fillId="0" borderId="1" xfId="0" applyFont="1" applyBorder="1" applyAlignment="1">
      <alignment horizontal="center" vertical="center" wrapText="1"/>
    </xf>
    <xf numFmtId="43" fontId="80" fillId="0" borderId="1" xfId="0" applyNumberFormat="1" applyFont="1" applyBorder="1" applyAlignment="1">
      <alignment horizontal="left" vertical="center" wrapText="1"/>
    </xf>
    <xf numFmtId="0" fontId="80" fillId="0" borderId="2" xfId="0" applyFont="1" applyBorder="1" applyAlignment="1">
      <alignment horizontal="center" vertical="center" wrapText="1"/>
    </xf>
    <xf numFmtId="0" fontId="80" fillId="0" borderId="0" xfId="0" applyFont="1" applyAlignment="1">
      <alignment vertical="center" wrapText="1"/>
    </xf>
    <xf numFmtId="43" fontId="80" fillId="0" borderId="2" xfId="0" applyNumberFormat="1" applyFont="1" applyBorder="1" applyAlignment="1">
      <alignment horizontal="center" vertical="center" wrapText="1"/>
    </xf>
    <xf numFmtId="0" fontId="80" fillId="0" borderId="1" xfId="0" applyFont="1" applyBorder="1" applyAlignment="1">
      <alignment horizontal="left" vertical="center" wrapText="1"/>
    </xf>
    <xf numFmtId="44" fontId="80" fillId="0" borderId="0" xfId="0" applyNumberFormat="1" applyFont="1" applyAlignment="1">
      <alignment vertical="center" wrapText="1"/>
    </xf>
    <xf numFmtId="0" fontId="52"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81" fillId="0" borderId="1" xfId="0" applyFont="1" applyBorder="1" applyAlignment="1">
      <alignment vertical="center" wrapText="1"/>
    </xf>
    <xf numFmtId="0" fontId="81" fillId="0" borderId="3" xfId="0" quotePrefix="1" applyFont="1" applyBorder="1" applyAlignment="1">
      <alignment horizontal="center" vertical="center" wrapText="1"/>
    </xf>
    <xf numFmtId="0" fontId="81" fillId="0" borderId="1" xfId="0" applyFont="1" applyBorder="1" applyAlignment="1">
      <alignment horizontal="center" vertical="center" wrapText="1"/>
    </xf>
    <xf numFmtId="4" fontId="81" fillId="0" borderId="1" xfId="0" applyNumberFormat="1" applyFont="1" applyBorder="1" applyAlignment="1">
      <alignment horizontal="right" vertical="center" wrapText="1"/>
    </xf>
    <xf numFmtId="43" fontId="81" fillId="0" borderId="1" xfId="0" applyNumberFormat="1" applyFont="1" applyFill="1" applyBorder="1" applyAlignment="1">
      <alignment horizontal="right" vertical="center" wrapText="1"/>
    </xf>
    <xf numFmtId="0" fontId="81" fillId="0" borderId="0" xfId="0" applyFont="1"/>
    <xf numFmtId="0" fontId="57" fillId="0" borderId="1" xfId="0" applyFont="1" applyBorder="1" applyAlignment="1">
      <alignment vertical="center" wrapText="1"/>
    </xf>
    <xf numFmtId="4" fontId="57" fillId="0" borderId="1" xfId="0" applyNumberFormat="1" applyFont="1" applyBorder="1" applyAlignment="1">
      <alignment horizontal="right" vertical="center" wrapText="1"/>
    </xf>
    <xf numFmtId="43" fontId="57" fillId="0" borderId="1" xfId="0" applyNumberFormat="1" applyFont="1" applyFill="1" applyBorder="1" applyAlignment="1">
      <alignment horizontal="right" vertical="center" wrapText="1"/>
    </xf>
    <xf numFmtId="0" fontId="57" fillId="0" borderId="1" xfId="0" applyFont="1" applyBorder="1"/>
    <xf numFmtId="0" fontId="57" fillId="0" borderId="0" xfId="0" applyFont="1"/>
    <xf numFmtId="0" fontId="57" fillId="0" borderId="2" xfId="0" applyFont="1" applyBorder="1"/>
    <xf numFmtId="43" fontId="51" fillId="0" borderId="5" xfId="0" applyNumberFormat="1" applyFont="1" applyFill="1" applyBorder="1" applyAlignment="1">
      <alignment horizontal="right" vertical="center" wrapText="1"/>
    </xf>
    <xf numFmtId="165" fontId="82" fillId="0" borderId="0" xfId="0" applyNumberFormat="1" applyFont="1" applyAlignment="1">
      <alignment horizontal="right"/>
    </xf>
    <xf numFmtId="4" fontId="82" fillId="0" borderId="0" xfId="0" applyNumberFormat="1" applyFont="1" applyAlignment="1">
      <alignment horizontal="right"/>
    </xf>
    <xf numFmtId="0" fontId="83" fillId="0" borderId="1" xfId="0" applyFont="1" applyBorder="1" applyAlignment="1">
      <alignment horizontal="center" vertical="center" wrapText="1"/>
    </xf>
    <xf numFmtId="0" fontId="82" fillId="0" borderId="1" xfId="0" quotePrefix="1" applyFont="1" applyBorder="1" applyAlignment="1">
      <alignment horizontal="center" vertical="center" wrapText="1"/>
    </xf>
    <xf numFmtId="4" fontId="83" fillId="4" borderId="1" xfId="0" applyNumberFormat="1" applyFont="1" applyFill="1" applyBorder="1" applyAlignment="1">
      <alignment horizontal="right" vertical="center" wrapText="1"/>
    </xf>
    <xf numFmtId="4" fontId="83" fillId="3" borderId="1" xfId="0" applyNumberFormat="1" applyFont="1" applyFill="1" applyBorder="1" applyAlignment="1">
      <alignment horizontal="right" vertical="center" wrapText="1"/>
    </xf>
    <xf numFmtId="43" fontId="83" fillId="3" borderId="1" xfId="0" applyNumberFormat="1" applyFont="1" applyFill="1" applyBorder="1" applyAlignment="1">
      <alignment horizontal="right" vertical="center" wrapText="1"/>
    </xf>
    <xf numFmtId="4" fontId="57" fillId="0" borderId="1" xfId="0" applyNumberFormat="1" applyFont="1" applyFill="1" applyBorder="1" applyAlignment="1">
      <alignment horizontal="right" vertical="center" wrapText="1"/>
    </xf>
    <xf numFmtId="0" fontId="83" fillId="0" borderId="1" xfId="0" applyFont="1" applyBorder="1" applyAlignment="1">
      <alignment horizontal="right" vertical="center" wrapText="1"/>
    </xf>
    <xf numFmtId="0" fontId="83" fillId="0" borderId="4" xfId="0" applyFont="1" applyBorder="1" applyAlignment="1">
      <alignment horizontal="right" vertical="center" wrapText="1"/>
    </xf>
    <xf numFmtId="0" fontId="84" fillId="0" borderId="0" xfId="0" applyFont="1" applyAlignment="1">
      <alignment horizontal="right"/>
    </xf>
    <xf numFmtId="0" fontId="57" fillId="0" borderId="0" xfId="0" applyFont="1" applyAlignment="1">
      <alignment horizontal="right"/>
    </xf>
    <xf numFmtId="0" fontId="85" fillId="0" borderId="0" xfId="0" applyFont="1" applyAlignment="1">
      <alignment horizontal="right"/>
    </xf>
    <xf numFmtId="0" fontId="85" fillId="0" borderId="0" xfId="0" applyFont="1" applyFill="1" applyAlignment="1">
      <alignment horizontal="right"/>
    </xf>
    <xf numFmtId="0" fontId="85" fillId="0" borderId="1" xfId="0" applyFont="1" applyBorder="1" applyAlignment="1">
      <alignment horizontal="right" vertical="center"/>
    </xf>
    <xf numFmtId="0" fontId="86" fillId="0" borderId="1" xfId="0" applyFont="1" applyBorder="1" applyAlignment="1">
      <alignment horizontal="right" vertical="center"/>
    </xf>
    <xf numFmtId="0" fontId="85" fillId="0" borderId="1" xfId="0" applyFont="1" applyBorder="1" applyAlignment="1">
      <alignment horizontal="right" vertical="center" wrapText="1"/>
    </xf>
    <xf numFmtId="0" fontId="57" fillId="0" borderId="1" xfId="0" applyFont="1" applyBorder="1" applyAlignment="1">
      <alignment horizontal="right" vertical="center" wrapText="1"/>
    </xf>
    <xf numFmtId="0" fontId="57" fillId="0" borderId="1" xfId="0" applyFont="1" applyBorder="1" applyAlignment="1">
      <alignment horizontal="right"/>
    </xf>
    <xf numFmtId="3" fontId="57" fillId="0" borderId="0" xfId="0" applyNumberFormat="1" applyFont="1"/>
    <xf numFmtId="43" fontId="87" fillId="0" borderId="0" xfId="0" applyNumberFormat="1" applyFont="1" applyAlignment="1">
      <alignment horizontal="right"/>
    </xf>
    <xf numFmtId="0" fontId="88" fillId="0" borderId="1" xfId="0" applyFont="1" applyBorder="1" applyAlignment="1">
      <alignment horizontal="center" vertical="center" wrapText="1"/>
    </xf>
    <xf numFmtId="0" fontId="87" fillId="0" borderId="1" xfId="0" quotePrefix="1" applyFont="1" applyBorder="1" applyAlignment="1">
      <alignment horizontal="center" vertical="center" wrapText="1"/>
    </xf>
    <xf numFmtId="43" fontId="88" fillId="4" borderId="1" xfId="0" applyNumberFormat="1" applyFont="1" applyFill="1" applyBorder="1" applyAlignment="1">
      <alignment horizontal="right" vertical="center" wrapText="1"/>
    </xf>
    <xf numFmtId="43" fontId="88" fillId="3" borderId="1" xfId="0" applyNumberFormat="1" applyFont="1" applyFill="1" applyBorder="1" applyAlignment="1">
      <alignment horizontal="right" vertical="center" wrapText="1"/>
    </xf>
    <xf numFmtId="43" fontId="89" fillId="0" borderId="1" xfId="0" applyNumberFormat="1" applyFont="1" applyFill="1" applyBorder="1" applyAlignment="1">
      <alignment horizontal="right" vertical="center" wrapText="1"/>
    </xf>
    <xf numFmtId="43" fontId="90" fillId="0" borderId="1" xfId="0" applyNumberFormat="1" applyFont="1" applyFill="1" applyBorder="1" applyAlignment="1">
      <alignment horizontal="right" vertical="center" wrapText="1"/>
    </xf>
    <xf numFmtId="0" fontId="89" fillId="0" borderId="1" xfId="0" applyFont="1" applyBorder="1" applyAlignment="1">
      <alignment horizontal="right" vertical="center" wrapText="1"/>
    </xf>
    <xf numFmtId="0" fontId="89" fillId="0" borderId="4" xfId="0" applyFont="1" applyBorder="1" applyAlignment="1">
      <alignment horizontal="right" vertical="center" wrapText="1"/>
    </xf>
    <xf numFmtId="0" fontId="91" fillId="0" borderId="0" xfId="0" applyFont="1" applyAlignment="1">
      <alignment horizontal="right"/>
    </xf>
    <xf numFmtId="0" fontId="89" fillId="0" borderId="0" xfId="0" applyFont="1" applyAlignment="1">
      <alignment horizontal="right"/>
    </xf>
    <xf numFmtId="0" fontId="92" fillId="0" borderId="0" xfId="0" applyFont="1" applyAlignment="1">
      <alignment horizontal="right"/>
    </xf>
    <xf numFmtId="0" fontId="92" fillId="0" borderId="0" xfId="0" applyFont="1" applyFill="1" applyAlignment="1">
      <alignment horizontal="right"/>
    </xf>
    <xf numFmtId="0" fontId="92" fillId="0" borderId="1" xfId="0" applyFont="1" applyBorder="1" applyAlignment="1">
      <alignment horizontal="center" vertical="center" wrapText="1"/>
    </xf>
    <xf numFmtId="4" fontId="92" fillId="0" borderId="1" xfId="0" applyNumberFormat="1" applyFont="1" applyBorder="1" applyAlignment="1">
      <alignment vertical="center"/>
    </xf>
    <xf numFmtId="43" fontId="92" fillId="0" borderId="1" xfId="0" applyNumberFormat="1" applyFont="1" applyBorder="1" applyAlignment="1">
      <alignment vertical="center"/>
    </xf>
    <xf numFmtId="43" fontId="93" fillId="0" borderId="1" xfId="0" applyNumberFormat="1" applyFont="1" applyBorder="1" applyAlignment="1">
      <alignment vertical="center"/>
    </xf>
    <xf numFmtId="4" fontId="92" fillId="0" borderId="1" xfId="0" applyNumberFormat="1" applyFont="1" applyBorder="1" applyAlignment="1">
      <alignment horizontal="right" vertical="center" wrapText="1"/>
    </xf>
    <xf numFmtId="43" fontId="92" fillId="0" borderId="1" xfId="0" applyNumberFormat="1" applyFont="1" applyBorder="1" applyAlignment="1">
      <alignment horizontal="right" vertical="center"/>
    </xf>
    <xf numFmtId="2" fontId="92" fillId="0" borderId="1" xfId="0" applyNumberFormat="1" applyFont="1" applyBorder="1" applyAlignment="1">
      <alignment horizontal="right" vertical="center"/>
    </xf>
    <xf numFmtId="4" fontId="92" fillId="0" borderId="1" xfId="0" applyNumberFormat="1" applyFont="1" applyBorder="1" applyAlignment="1">
      <alignment horizontal="right" vertical="center"/>
    </xf>
    <xf numFmtId="0" fontId="89" fillId="0" borderId="1" xfId="0" applyFont="1" applyBorder="1" applyAlignment="1">
      <alignment horizontal="center" vertical="center" wrapText="1"/>
    </xf>
    <xf numFmtId="43" fontId="89" fillId="0" borderId="1" xfId="0" applyNumberFormat="1" applyFont="1" applyBorder="1" applyAlignment="1">
      <alignment horizontal="right"/>
    </xf>
    <xf numFmtId="4" fontId="76" fillId="0" borderId="0" xfId="0" applyNumberFormat="1" applyFont="1"/>
    <xf numFmtId="43" fontId="76" fillId="0" borderId="0" xfId="0" applyNumberFormat="1" applyFont="1"/>
    <xf numFmtId="4" fontId="64"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4" fontId="76" fillId="0" borderId="1" xfId="0" quotePrefix="1" applyNumberFormat="1" applyFont="1" applyBorder="1" applyAlignment="1">
      <alignment horizontal="center" vertical="center" wrapText="1"/>
    </xf>
    <xf numFmtId="4" fontId="64" fillId="4" borderId="1" xfId="0" applyNumberFormat="1" applyFont="1" applyFill="1" applyBorder="1" applyAlignment="1">
      <alignment horizontal="right" vertical="center" wrapText="1"/>
    </xf>
    <xf numFmtId="43" fontId="64" fillId="4" borderId="1" xfId="0" applyNumberFormat="1" applyFont="1" applyFill="1" applyBorder="1" applyAlignment="1">
      <alignment horizontal="right" vertical="center" wrapText="1"/>
    </xf>
    <xf numFmtId="4" fontId="64" fillId="3" borderId="1" xfId="0" applyNumberFormat="1" applyFont="1" applyFill="1" applyBorder="1" applyAlignment="1">
      <alignment horizontal="right" vertical="center" wrapText="1"/>
    </xf>
    <xf numFmtId="43" fontId="64" fillId="3" borderId="1" xfId="0" applyNumberFormat="1" applyFont="1" applyFill="1" applyBorder="1" applyAlignment="1">
      <alignment horizontal="right" vertical="center" wrapText="1"/>
    </xf>
    <xf numFmtId="4" fontId="66" fillId="18" borderId="1" xfId="0" applyNumberFormat="1" applyFont="1" applyFill="1" applyBorder="1" applyAlignment="1">
      <alignment horizontal="right" vertical="center" wrapText="1"/>
    </xf>
    <xf numFmtId="43" fontId="66" fillId="0" borderId="1" xfId="0" applyNumberFormat="1" applyFont="1" applyFill="1" applyBorder="1" applyAlignment="1">
      <alignment horizontal="right" vertical="center" wrapText="1"/>
    </xf>
    <xf numFmtId="4" fontId="77" fillId="18" borderId="1" xfId="0" applyNumberFormat="1" applyFont="1" applyFill="1" applyBorder="1" applyAlignment="1">
      <alignment horizontal="right" vertical="center" wrapText="1"/>
    </xf>
    <xf numFmtId="43" fontId="77" fillId="0" borderId="1" xfId="0" applyNumberFormat="1" applyFont="1" applyFill="1" applyBorder="1" applyAlignment="1">
      <alignment horizontal="right" vertical="center" wrapText="1"/>
    </xf>
    <xf numFmtId="43" fontId="66" fillId="18" borderId="1" xfId="0" applyNumberFormat="1" applyFont="1" applyFill="1" applyBorder="1" applyAlignment="1">
      <alignment horizontal="right" vertical="center" wrapText="1"/>
    </xf>
    <xf numFmtId="4" fontId="66" fillId="0" borderId="1" xfId="0" applyNumberFormat="1" applyFont="1" applyFill="1" applyBorder="1" applyAlignment="1">
      <alignment horizontal="right" vertical="center" wrapText="1"/>
    </xf>
    <xf numFmtId="4" fontId="66" fillId="0" borderId="1" xfId="0" applyNumberFormat="1" applyFont="1" applyBorder="1" applyAlignment="1">
      <alignment horizontal="center" vertical="center" wrapText="1"/>
    </xf>
    <xf numFmtId="4" fontId="66" fillId="0" borderId="4" xfId="0" applyNumberFormat="1" applyFont="1" applyBorder="1" applyAlignment="1">
      <alignment horizontal="center" vertical="center" wrapText="1"/>
    </xf>
    <xf numFmtId="43" fontId="66" fillId="0" borderId="4" xfId="0" applyNumberFormat="1" applyFont="1" applyFill="1" applyBorder="1" applyAlignment="1">
      <alignment horizontal="right" vertical="center" wrapText="1"/>
    </xf>
    <xf numFmtId="4" fontId="35" fillId="0" borderId="0" xfId="0" applyNumberFormat="1" applyFont="1"/>
    <xf numFmtId="4" fontId="59" fillId="0" borderId="0" xfId="0" applyNumberFormat="1" applyFont="1"/>
    <xf numFmtId="4" fontId="59" fillId="0" borderId="0" xfId="0" applyNumberFormat="1" applyFont="1" applyFill="1"/>
    <xf numFmtId="4" fontId="59" fillId="0" borderId="1" xfId="0" applyNumberFormat="1" applyFont="1" applyBorder="1" applyAlignment="1">
      <alignment horizontal="center" vertical="center"/>
    </xf>
    <xf numFmtId="43" fontId="59" fillId="0" borderId="1" xfId="0" applyNumberFormat="1" applyFont="1" applyBorder="1" applyAlignment="1">
      <alignment vertical="center"/>
    </xf>
    <xf numFmtId="43" fontId="79" fillId="0" borderId="1" xfId="0" applyNumberFormat="1" applyFont="1" applyBorder="1" applyAlignment="1">
      <alignment vertical="center"/>
    </xf>
    <xf numFmtId="0" fontId="79" fillId="0" borderId="0" xfId="0" applyFont="1"/>
    <xf numFmtId="4" fontId="59" fillId="0" borderId="1" xfId="0" applyNumberFormat="1" applyFont="1" applyBorder="1" applyAlignment="1">
      <alignment horizontal="right" vertical="center" wrapText="1"/>
    </xf>
    <xf numFmtId="4" fontId="59" fillId="0" borderId="1" xfId="0" applyNumberFormat="1" applyFont="1" applyBorder="1" applyAlignment="1">
      <alignment vertical="center"/>
    </xf>
    <xf numFmtId="4" fontId="66" fillId="0" borderId="0" xfId="0" applyNumberFormat="1" applyFont="1" applyAlignment="1">
      <alignment horizontal="center" vertical="center" wrapText="1"/>
    </xf>
    <xf numFmtId="0" fontId="66" fillId="0" borderId="0" xfId="0" applyFont="1" applyAlignment="1">
      <alignment horizontal="center" vertical="center" wrapText="1"/>
    </xf>
    <xf numFmtId="0" fontId="76" fillId="0" borderId="0" xfId="0" applyFont="1"/>
    <xf numFmtId="43" fontId="59" fillId="0" borderId="0" xfId="0" applyNumberFormat="1" applyFont="1" applyFill="1"/>
    <xf numFmtId="0" fontId="94" fillId="0" borderId="0" xfId="0" applyFont="1"/>
    <xf numFmtId="43" fontId="94" fillId="0" borderId="0" xfId="0" applyNumberFormat="1" applyFont="1"/>
    <xf numFmtId="0" fontId="95" fillId="0" borderId="1" xfId="0" applyFont="1" applyBorder="1" applyAlignment="1">
      <alignment horizontal="center" vertical="center" wrapText="1"/>
    </xf>
    <xf numFmtId="0" fontId="94" fillId="0" borderId="1" xfId="0" quotePrefix="1" applyFont="1" applyBorder="1" applyAlignment="1">
      <alignment horizontal="center" vertical="center" wrapText="1"/>
    </xf>
    <xf numFmtId="43" fontId="95" fillId="4" borderId="1" xfId="0" applyNumberFormat="1" applyFont="1" applyFill="1" applyBorder="1" applyAlignment="1">
      <alignment horizontal="right" vertical="center" wrapText="1"/>
    </xf>
    <xf numFmtId="43" fontId="95" fillId="3" borderId="1" xfId="0" applyNumberFormat="1" applyFont="1" applyFill="1" applyBorder="1" applyAlignment="1">
      <alignment horizontal="right" vertical="center" wrapText="1"/>
    </xf>
    <xf numFmtId="43" fontId="96" fillId="0" borderId="1" xfId="0" applyNumberFormat="1" applyFont="1" applyFill="1" applyBorder="1" applyAlignment="1">
      <alignment horizontal="right" vertical="center" wrapText="1"/>
    </xf>
    <xf numFmtId="43" fontId="97" fillId="0" borderId="1" xfId="0" applyNumberFormat="1" applyFont="1" applyFill="1" applyBorder="1" applyAlignment="1">
      <alignment horizontal="right" vertical="center" wrapText="1"/>
    </xf>
    <xf numFmtId="43" fontId="96" fillId="0" borderId="4" xfId="0" applyNumberFormat="1" applyFont="1" applyFill="1" applyBorder="1" applyAlignment="1">
      <alignment horizontal="right" vertical="center" wrapText="1"/>
    </xf>
    <xf numFmtId="0" fontId="98" fillId="0" borderId="0" xfId="0" applyFont="1"/>
    <xf numFmtId="43" fontId="96" fillId="0" borderId="10" xfId="0" applyNumberFormat="1" applyFont="1" applyFill="1" applyBorder="1" applyAlignment="1">
      <alignment horizontal="right" vertical="center" wrapText="1"/>
    </xf>
    <xf numFmtId="43" fontId="96" fillId="0" borderId="0" xfId="0" applyNumberFormat="1" applyFont="1"/>
    <xf numFmtId="0" fontId="99" fillId="0" borderId="0" xfId="0" applyFont="1"/>
    <xf numFmtId="43" fontId="99" fillId="0" borderId="0" xfId="0" applyNumberFormat="1" applyFont="1" applyFill="1"/>
    <xf numFmtId="0" fontId="99" fillId="0" borderId="0" xfId="0" applyFont="1" applyAlignment="1">
      <alignment vertical="center"/>
    </xf>
    <xf numFmtId="0" fontId="100" fillId="0" borderId="0" xfId="0" applyFont="1"/>
    <xf numFmtId="0" fontId="99" fillId="0" borderId="0" xfId="0" applyFont="1" applyAlignment="1">
      <alignment vertical="center" wrapText="1"/>
    </xf>
    <xf numFmtId="0" fontId="96" fillId="0" borderId="0" xfId="0" applyFont="1" applyAlignment="1">
      <alignment horizontal="center" vertical="center" wrapText="1"/>
    </xf>
    <xf numFmtId="0" fontId="96" fillId="0" borderId="0" xfId="0" applyFont="1"/>
    <xf numFmtId="43" fontId="101" fillId="0" borderId="0" xfId="0" applyNumberFormat="1" applyFont="1"/>
    <xf numFmtId="43" fontId="36" fillId="0" borderId="1" xfId="0" applyNumberFormat="1" applyFont="1" applyBorder="1" applyAlignment="1">
      <alignment horizontal="center" vertical="center" wrapText="1"/>
    </xf>
    <xf numFmtId="43" fontId="48" fillId="4" borderId="1" xfId="0" applyNumberFormat="1" applyFont="1" applyFill="1" applyBorder="1" applyAlignment="1">
      <alignment horizontal="right" vertical="center" wrapText="1"/>
    </xf>
    <xf numFmtId="43" fontId="48" fillId="3" borderId="1" xfId="0" applyNumberFormat="1" applyFont="1" applyFill="1" applyBorder="1" applyAlignment="1">
      <alignment horizontal="right" vertical="center" wrapText="1"/>
    </xf>
    <xf numFmtId="43" fontId="36" fillId="0" borderId="1" xfId="0" applyNumberFormat="1" applyFont="1" applyFill="1" applyBorder="1" applyAlignment="1">
      <alignment horizontal="right" vertical="center" wrapText="1"/>
    </xf>
    <xf numFmtId="43" fontId="47" fillId="0" borderId="1" xfId="0" applyNumberFormat="1" applyFont="1" applyFill="1" applyBorder="1" applyAlignment="1">
      <alignment horizontal="right" vertical="center" wrapText="1"/>
    </xf>
    <xf numFmtId="4" fontId="36" fillId="0" borderId="4" xfId="0" applyNumberFormat="1" applyFont="1" applyBorder="1" applyAlignment="1">
      <alignment horizontal="center" vertical="center" wrapText="1"/>
    </xf>
    <xf numFmtId="43" fontId="36" fillId="0" borderId="0" xfId="0" applyNumberFormat="1" applyFont="1"/>
    <xf numFmtId="43" fontId="36" fillId="6" borderId="0" xfId="0" applyNumberFormat="1" applyFont="1" applyFill="1"/>
    <xf numFmtId="43" fontId="36" fillId="0" borderId="0" xfId="0" applyNumberFormat="1" applyFont="1" applyFill="1"/>
    <xf numFmtId="0" fontId="38" fillId="0" borderId="0" xfId="0" applyFont="1" applyAlignment="1">
      <alignment vertical="center"/>
    </xf>
    <xf numFmtId="0" fontId="37" fillId="0" borderId="0" xfId="0" applyFont="1"/>
    <xf numFmtId="0" fontId="38" fillId="0" borderId="0" xfId="0" applyFont="1" applyAlignment="1">
      <alignment vertical="center" wrapText="1"/>
    </xf>
    <xf numFmtId="0" fontId="36" fillId="0" borderId="0" xfId="0" applyFont="1" applyAlignment="1">
      <alignment horizontal="center" vertical="center" wrapText="1"/>
    </xf>
    <xf numFmtId="0" fontId="36" fillId="0" borderId="0" xfId="0" applyFont="1"/>
    <xf numFmtId="0" fontId="102" fillId="0" borderId="0" xfId="0" applyFont="1"/>
    <xf numFmtId="43" fontId="103" fillId="0" borderId="1" xfId="0" applyNumberFormat="1" applyFont="1" applyBorder="1" applyAlignment="1">
      <alignment horizontal="center" vertical="center" wrapText="1"/>
    </xf>
    <xf numFmtId="0" fontId="104" fillId="0" borderId="1" xfId="0" quotePrefix="1" applyFont="1" applyBorder="1" applyAlignment="1">
      <alignment horizontal="center" vertical="center" wrapText="1"/>
    </xf>
    <xf numFmtId="43" fontId="105" fillId="4" borderId="1" xfId="0" applyNumberFormat="1" applyFont="1" applyFill="1" applyBorder="1" applyAlignment="1">
      <alignment horizontal="right" vertical="center" wrapText="1"/>
    </xf>
    <xf numFmtId="43" fontId="105" fillId="3" borderId="1" xfId="0" applyNumberFormat="1" applyFont="1" applyFill="1" applyBorder="1" applyAlignment="1">
      <alignment horizontal="right" vertical="center" wrapText="1"/>
    </xf>
    <xf numFmtId="43" fontId="103" fillId="0" borderId="1" xfId="0" applyNumberFormat="1" applyFont="1" applyFill="1" applyBorder="1" applyAlignment="1">
      <alignment horizontal="right" vertical="center" wrapText="1"/>
    </xf>
    <xf numFmtId="43" fontId="106" fillId="0" borderId="1" xfId="0" applyNumberFormat="1" applyFont="1" applyFill="1" applyBorder="1" applyAlignment="1">
      <alignment horizontal="right" vertical="center" wrapText="1"/>
    </xf>
    <xf numFmtId="43" fontId="103" fillId="0" borderId="4" xfId="0" applyNumberFormat="1" applyFont="1" applyFill="1" applyBorder="1" applyAlignment="1">
      <alignment horizontal="right" vertical="center" wrapText="1"/>
    </xf>
    <xf numFmtId="0" fontId="107" fillId="0" borderId="0" xfId="0" applyFont="1"/>
    <xf numFmtId="43" fontId="103" fillId="0" borderId="0" xfId="0" applyNumberFormat="1" applyFont="1"/>
    <xf numFmtId="43" fontId="103" fillId="0" borderId="0" xfId="0" applyNumberFormat="1" applyFont="1" applyFill="1"/>
    <xf numFmtId="0" fontId="102" fillId="0" borderId="0" xfId="0" applyFont="1" applyAlignment="1">
      <alignment vertical="center"/>
    </xf>
    <xf numFmtId="0" fontId="108" fillId="0" borderId="0" xfId="0" applyFont="1"/>
    <xf numFmtId="0" fontId="102" fillId="0" borderId="0" xfId="0" applyFont="1" applyAlignment="1">
      <alignment vertical="center" wrapText="1"/>
    </xf>
    <xf numFmtId="0" fontId="103" fillId="0" borderId="0" xfId="0" applyFont="1" applyAlignment="1">
      <alignment horizontal="center" vertical="center" wrapText="1"/>
    </xf>
    <xf numFmtId="0" fontId="103" fillId="0" borderId="0" xfId="0" applyFont="1"/>
    <xf numFmtId="0" fontId="109" fillId="0" borderId="0" xfId="0" applyFont="1"/>
    <xf numFmtId="43" fontId="110" fillId="0" borderId="1" xfId="0" applyNumberFormat="1" applyFont="1" applyBorder="1" applyAlignment="1">
      <alignment horizontal="center" vertical="center" wrapText="1"/>
    </xf>
    <xf numFmtId="0" fontId="111" fillId="0" borderId="1" xfId="0" quotePrefix="1" applyFont="1" applyBorder="1" applyAlignment="1">
      <alignment horizontal="center" vertical="center" wrapText="1"/>
    </xf>
    <xf numFmtId="43" fontId="112" fillId="4" borderId="1" xfId="0" applyNumberFormat="1" applyFont="1" applyFill="1" applyBorder="1" applyAlignment="1">
      <alignment horizontal="right" vertical="center" wrapText="1"/>
    </xf>
    <xf numFmtId="43" fontId="112" fillId="3" borderId="1" xfId="0" applyNumberFormat="1" applyFont="1" applyFill="1" applyBorder="1" applyAlignment="1">
      <alignment horizontal="right" vertical="center" wrapText="1"/>
    </xf>
    <xf numFmtId="43" fontId="110" fillId="0" borderId="1" xfId="0" applyNumberFormat="1" applyFont="1" applyFill="1" applyBorder="1" applyAlignment="1">
      <alignment horizontal="right" vertical="center" wrapText="1"/>
    </xf>
    <xf numFmtId="43" fontId="113" fillId="0" borderId="1" xfId="0" applyNumberFormat="1" applyFont="1" applyFill="1" applyBorder="1" applyAlignment="1">
      <alignment horizontal="right" vertical="center" wrapText="1"/>
    </xf>
    <xf numFmtId="43" fontId="110" fillId="0" borderId="4" xfId="0" applyNumberFormat="1" applyFont="1" applyFill="1" applyBorder="1" applyAlignment="1">
      <alignment horizontal="right" vertical="center" wrapText="1"/>
    </xf>
    <xf numFmtId="0" fontId="114" fillId="0" borderId="0" xfId="0" applyFont="1"/>
    <xf numFmtId="43" fontId="110" fillId="0" borderId="0" xfId="0" applyNumberFormat="1" applyFont="1"/>
    <xf numFmtId="43" fontId="110" fillId="0" borderId="0" xfId="0" applyNumberFormat="1" applyFont="1" applyFill="1"/>
    <xf numFmtId="0" fontId="109" fillId="0" borderId="0" xfId="0" applyFont="1" applyAlignment="1">
      <alignment vertical="center"/>
    </xf>
    <xf numFmtId="0" fontId="115" fillId="0" borderId="0" xfId="0" applyFont="1"/>
    <xf numFmtId="0" fontId="109" fillId="0" borderId="0" xfId="0" applyFont="1" applyAlignment="1">
      <alignment vertical="center" wrapText="1"/>
    </xf>
    <xf numFmtId="0" fontId="110" fillId="0" borderId="0" xfId="0" applyFont="1" applyAlignment="1">
      <alignment horizontal="center" vertical="center" wrapText="1"/>
    </xf>
    <xf numFmtId="0" fontId="110" fillId="0" borderId="0" xfId="0" applyFont="1"/>
    <xf numFmtId="43" fontId="116" fillId="0" borderId="0" xfId="0" applyNumberFormat="1" applyFont="1"/>
    <xf numFmtId="43" fontId="117" fillId="0" borderId="1" xfId="0" applyNumberFormat="1" applyFont="1" applyBorder="1" applyAlignment="1">
      <alignment horizontal="center" vertical="center" wrapText="1"/>
    </xf>
    <xf numFmtId="0" fontId="118" fillId="0" borderId="1" xfId="0" quotePrefix="1" applyFont="1" applyBorder="1" applyAlignment="1">
      <alignment horizontal="center" vertical="center" wrapText="1"/>
    </xf>
    <xf numFmtId="43" fontId="119" fillId="4" borderId="1" xfId="0" applyNumberFormat="1" applyFont="1" applyFill="1" applyBorder="1" applyAlignment="1">
      <alignment horizontal="right" vertical="center" wrapText="1"/>
    </xf>
    <xf numFmtId="43" fontId="119" fillId="3" borderId="1" xfId="0" applyNumberFormat="1" applyFont="1" applyFill="1" applyBorder="1" applyAlignment="1">
      <alignment horizontal="right" vertical="center" wrapText="1"/>
    </xf>
    <xf numFmtId="43" fontId="117" fillId="0" borderId="1" xfId="0" applyNumberFormat="1" applyFont="1" applyFill="1" applyBorder="1" applyAlignment="1">
      <alignment horizontal="right" vertical="center" wrapText="1"/>
    </xf>
    <xf numFmtId="43" fontId="120" fillId="0" borderId="1" xfId="0" applyNumberFormat="1" applyFont="1" applyFill="1" applyBorder="1" applyAlignment="1">
      <alignment horizontal="right" vertical="center" wrapText="1"/>
    </xf>
    <xf numFmtId="43" fontId="117" fillId="0" borderId="1" xfId="0" applyNumberFormat="1" applyFont="1" applyBorder="1"/>
    <xf numFmtId="43" fontId="117" fillId="0" borderId="4" xfId="0" applyNumberFormat="1" applyFont="1" applyFill="1" applyBorder="1" applyAlignment="1">
      <alignment horizontal="right" vertical="center" wrapText="1"/>
    </xf>
    <xf numFmtId="0" fontId="121" fillId="0" borderId="0" xfId="0" applyFont="1"/>
    <xf numFmtId="43" fontId="117" fillId="0" borderId="0" xfId="0" applyNumberFormat="1" applyFont="1"/>
    <xf numFmtId="43" fontId="117" fillId="0" borderId="0" xfId="0" applyNumberFormat="1" applyFont="1" applyFill="1"/>
    <xf numFmtId="0" fontId="122" fillId="0" borderId="0" xfId="0" applyFont="1" applyAlignment="1">
      <alignment vertical="center"/>
    </xf>
    <xf numFmtId="0" fontId="122" fillId="0" borderId="0" xfId="0" applyFont="1"/>
    <xf numFmtId="0" fontId="123" fillId="0" borderId="0" xfId="0" applyFont="1"/>
    <xf numFmtId="0" fontId="122" fillId="0" borderId="0" xfId="0" applyFont="1" applyAlignment="1">
      <alignment vertical="center" wrapText="1"/>
    </xf>
    <xf numFmtId="0" fontId="117" fillId="0" borderId="0" xfId="0" applyFont="1" applyAlignment="1">
      <alignment horizontal="center" vertical="center" wrapText="1"/>
    </xf>
    <xf numFmtId="0" fontId="117" fillId="0" borderId="0" xfId="0" applyFont="1"/>
    <xf numFmtId="43" fontId="124" fillId="0" borderId="0" xfId="0" applyNumberFormat="1" applyFont="1"/>
    <xf numFmtId="43" fontId="125" fillId="0" borderId="1" xfId="0" applyNumberFormat="1" applyFont="1" applyBorder="1" applyAlignment="1">
      <alignment horizontal="center" vertical="center" wrapText="1"/>
    </xf>
    <xf numFmtId="0" fontId="126" fillId="0" borderId="1" xfId="0" quotePrefix="1" applyFont="1" applyBorder="1" applyAlignment="1">
      <alignment horizontal="center" vertical="center" wrapText="1"/>
    </xf>
    <xf numFmtId="43" fontId="127" fillId="4" borderId="1" xfId="0" applyNumberFormat="1" applyFont="1" applyFill="1" applyBorder="1" applyAlignment="1">
      <alignment horizontal="right" vertical="center" wrapText="1"/>
    </xf>
    <xf numFmtId="43" fontId="127" fillId="3" borderId="1" xfId="0" applyNumberFormat="1" applyFont="1" applyFill="1" applyBorder="1" applyAlignment="1">
      <alignment horizontal="right" vertical="center" wrapText="1"/>
    </xf>
    <xf numFmtId="43" fontId="125" fillId="0" borderId="1" xfId="0" applyNumberFormat="1" applyFont="1" applyFill="1" applyBorder="1" applyAlignment="1">
      <alignment horizontal="right" vertical="center" wrapText="1"/>
    </xf>
    <xf numFmtId="43" fontId="128" fillId="0" borderId="1" xfId="0" applyNumberFormat="1" applyFont="1" applyFill="1" applyBorder="1" applyAlignment="1">
      <alignment horizontal="right" vertical="center" wrapText="1"/>
    </xf>
    <xf numFmtId="0" fontId="125" fillId="0" borderId="1" xfId="0" applyFont="1" applyBorder="1"/>
    <xf numFmtId="43" fontId="125" fillId="0" borderId="4" xfId="0" applyNumberFormat="1" applyFont="1" applyFill="1" applyBorder="1" applyAlignment="1">
      <alignment horizontal="right" vertical="center" wrapText="1"/>
    </xf>
    <xf numFmtId="0" fontId="129" fillId="0" borderId="0" xfId="0" applyFont="1"/>
    <xf numFmtId="43" fontId="125" fillId="0" borderId="0" xfId="0" applyNumberFormat="1" applyFont="1"/>
    <xf numFmtId="43" fontId="125" fillId="0" borderId="0" xfId="0" applyNumberFormat="1" applyFont="1" applyFill="1"/>
    <xf numFmtId="0" fontId="130" fillId="0" borderId="0" xfId="0" applyFont="1" applyAlignment="1">
      <alignment vertical="center"/>
    </xf>
    <xf numFmtId="0" fontId="130" fillId="0" borderId="0" xfId="0" applyFont="1"/>
    <xf numFmtId="0" fontId="131" fillId="0" borderId="0" xfId="0" applyFont="1"/>
    <xf numFmtId="0" fontId="130" fillId="0" borderId="0" xfId="0" applyFont="1" applyAlignment="1">
      <alignment vertical="center" wrapText="1"/>
    </xf>
    <xf numFmtId="0" fontId="125" fillId="0" borderId="0" xfId="0" applyFont="1" applyAlignment="1">
      <alignment horizontal="center" vertical="center" wrapText="1"/>
    </xf>
    <xf numFmtId="0" fontId="125" fillId="0" borderId="0" xfId="0" applyFont="1"/>
    <xf numFmtId="43" fontId="132" fillId="0" borderId="0" xfId="0" applyNumberFormat="1" applyFont="1"/>
    <xf numFmtId="43" fontId="96" fillId="0" borderId="1" xfId="0" applyNumberFormat="1" applyFont="1" applyBorder="1" applyAlignment="1">
      <alignment horizontal="center" vertical="center" wrapText="1"/>
    </xf>
    <xf numFmtId="0" fontId="96" fillId="0" borderId="1" xfId="0" applyFont="1" applyBorder="1"/>
    <xf numFmtId="43" fontId="96" fillId="0" borderId="0" xfId="0" applyNumberFormat="1" applyFont="1" applyFill="1"/>
    <xf numFmtId="0" fontId="133" fillId="0" borderId="0" xfId="0" applyFont="1"/>
    <xf numFmtId="43" fontId="134" fillId="0" borderId="1" xfId="0" applyNumberFormat="1" applyFont="1" applyBorder="1" applyAlignment="1">
      <alignment horizontal="center" vertical="center" wrapText="1"/>
    </xf>
    <xf numFmtId="0" fontId="135" fillId="0" borderId="1" xfId="0" quotePrefix="1" applyFont="1" applyBorder="1" applyAlignment="1">
      <alignment horizontal="center" vertical="center" wrapText="1"/>
    </xf>
    <xf numFmtId="43" fontId="63" fillId="4" borderId="1" xfId="0" applyNumberFormat="1" applyFont="1" applyFill="1" applyBorder="1" applyAlignment="1">
      <alignment horizontal="right" vertical="center" wrapText="1"/>
    </xf>
    <xf numFmtId="43" fontId="63" fillId="3" borderId="1" xfId="0" applyNumberFormat="1" applyFont="1" applyFill="1" applyBorder="1" applyAlignment="1">
      <alignment horizontal="right" vertical="center" wrapText="1"/>
    </xf>
    <xf numFmtId="43" fontId="134" fillId="0" borderId="1" xfId="0" applyNumberFormat="1" applyFont="1" applyFill="1" applyBorder="1" applyAlignment="1">
      <alignment horizontal="right" vertical="center" wrapText="1"/>
    </xf>
    <xf numFmtId="43" fontId="136" fillId="0" borderId="1" xfId="0" applyNumberFormat="1" applyFont="1" applyFill="1" applyBorder="1" applyAlignment="1">
      <alignment horizontal="right" vertical="center" wrapText="1"/>
    </xf>
    <xf numFmtId="0" fontId="134" fillId="0" borderId="1" xfId="0" applyFont="1" applyBorder="1"/>
    <xf numFmtId="43" fontId="134" fillId="0" borderId="4" xfId="0" applyNumberFormat="1" applyFont="1" applyFill="1" applyBorder="1" applyAlignment="1">
      <alignment horizontal="right" vertical="center" wrapText="1"/>
    </xf>
    <xf numFmtId="0" fontId="137" fillId="0" borderId="0" xfId="0" applyFont="1"/>
    <xf numFmtId="43" fontId="134" fillId="0" borderId="0" xfId="0" applyNumberFormat="1" applyFont="1"/>
    <xf numFmtId="43" fontId="134" fillId="0" borderId="0" xfId="0" applyNumberFormat="1" applyFont="1" applyFill="1"/>
    <xf numFmtId="0" fontId="138" fillId="0" borderId="0" xfId="0" applyFont="1" applyAlignment="1">
      <alignment vertical="center"/>
    </xf>
    <xf numFmtId="0" fontId="138" fillId="0" borderId="0" xfId="0" applyFont="1"/>
    <xf numFmtId="0" fontId="139" fillId="0" borderId="0" xfId="0" applyFont="1"/>
    <xf numFmtId="0" fontId="138" fillId="0" borderId="0" xfId="0" applyFont="1" applyAlignment="1">
      <alignment vertical="center" wrapText="1"/>
    </xf>
    <xf numFmtId="0" fontId="134" fillId="0" borderId="0" xfId="0" applyFont="1" applyAlignment="1">
      <alignment horizontal="center" vertical="center" wrapText="1"/>
    </xf>
    <xf numFmtId="0" fontId="134" fillId="0" borderId="0" xfId="0" applyFont="1"/>
    <xf numFmtId="0" fontId="140" fillId="0" borderId="0" xfId="0" applyFont="1"/>
    <xf numFmtId="0" fontId="110" fillId="0" borderId="1" xfId="0" applyFont="1" applyBorder="1"/>
    <xf numFmtId="43" fontId="141" fillId="0" borderId="0" xfId="0" applyNumberFormat="1" applyFont="1"/>
    <xf numFmtId="43" fontId="142" fillId="0" borderId="1" xfId="0" applyNumberFormat="1" applyFont="1" applyBorder="1" applyAlignment="1">
      <alignment horizontal="center" vertical="center" wrapText="1"/>
    </xf>
    <xf numFmtId="0" fontId="143" fillId="0" borderId="1" xfId="0" quotePrefix="1" applyFont="1" applyBorder="1" applyAlignment="1">
      <alignment horizontal="center" vertical="center" wrapText="1"/>
    </xf>
    <xf numFmtId="43" fontId="144" fillId="4" borderId="1" xfId="0" applyNumberFormat="1" applyFont="1" applyFill="1" applyBorder="1" applyAlignment="1">
      <alignment horizontal="right" vertical="center" wrapText="1"/>
    </xf>
    <xf numFmtId="43" fontId="144" fillId="3" borderId="1" xfId="0" applyNumberFormat="1" applyFont="1" applyFill="1" applyBorder="1" applyAlignment="1">
      <alignment horizontal="right" vertical="center" wrapText="1"/>
    </xf>
    <xf numFmtId="43" fontId="142" fillId="0" borderId="1" xfId="0" applyNumberFormat="1" applyFont="1" applyFill="1" applyBorder="1" applyAlignment="1">
      <alignment horizontal="right" vertical="center" wrapText="1"/>
    </xf>
    <xf numFmtId="43" fontId="145" fillId="0" borderId="1" xfId="0" applyNumberFormat="1" applyFont="1" applyFill="1" applyBorder="1" applyAlignment="1">
      <alignment horizontal="right" vertical="center" wrapText="1"/>
    </xf>
    <xf numFmtId="0" fontId="142" fillId="0" borderId="1" xfId="0" applyFont="1" applyBorder="1"/>
    <xf numFmtId="43" fontId="142" fillId="0" borderId="4" xfId="0" applyNumberFormat="1" applyFont="1" applyFill="1" applyBorder="1" applyAlignment="1">
      <alignment horizontal="right" vertical="center" wrapText="1"/>
    </xf>
    <xf numFmtId="0" fontId="146" fillId="0" borderId="0" xfId="0" applyFont="1"/>
    <xf numFmtId="43" fontId="142" fillId="0" borderId="0" xfId="0" applyNumberFormat="1" applyFont="1"/>
    <xf numFmtId="43" fontId="142" fillId="0" borderId="0" xfId="0" applyNumberFormat="1" applyFont="1" applyFill="1"/>
    <xf numFmtId="0" fontId="147" fillId="0" borderId="0" xfId="0" applyFont="1" applyAlignment="1">
      <alignment vertical="center"/>
    </xf>
    <xf numFmtId="0" fontId="147" fillId="0" borderId="0" xfId="0" applyFont="1"/>
    <xf numFmtId="0" fontId="148" fillId="0" borderId="0" xfId="0" applyFont="1"/>
    <xf numFmtId="0" fontId="147" fillId="0" borderId="0" xfId="0" applyFont="1" applyAlignment="1">
      <alignment vertical="center" wrapText="1"/>
    </xf>
    <xf numFmtId="0" fontId="142" fillId="0" borderId="0" xfId="0" applyFont="1" applyAlignment="1">
      <alignment horizontal="center" vertical="center" wrapText="1"/>
    </xf>
    <xf numFmtId="0" fontId="142" fillId="0" borderId="0" xfId="0" applyFont="1"/>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0" borderId="14" xfId="0" applyFont="1" applyFill="1" applyBorder="1"/>
    <xf numFmtId="0" fontId="149" fillId="0" borderId="15" xfId="0" applyFont="1" applyBorder="1" applyAlignment="1">
      <alignment horizontal="center" vertical="center"/>
    </xf>
    <xf numFmtId="0" fontId="0" fillId="0" borderId="0" xfId="0" applyAlignment="1">
      <alignment vertical="center" wrapText="1"/>
    </xf>
    <xf numFmtId="0" fontId="150" fillId="0" borderId="16" xfId="0" applyFont="1" applyBorder="1" applyAlignment="1">
      <alignment horizontal="center" vertical="center" wrapText="1"/>
    </xf>
    <xf numFmtId="0" fontId="150" fillId="0" borderId="17" xfId="0" applyFont="1" applyBorder="1" applyAlignment="1">
      <alignment horizontal="center" vertical="center" wrapText="1"/>
    </xf>
    <xf numFmtId="0" fontId="150" fillId="0" borderId="18" xfId="0" applyFont="1" applyBorder="1" applyAlignment="1">
      <alignment horizontal="center" vertical="center" wrapText="1"/>
    </xf>
    <xf numFmtId="0" fontId="150" fillId="0" borderId="16" xfId="0" applyFont="1" applyBorder="1" applyAlignment="1">
      <alignment horizontal="right" vertical="center" wrapText="1"/>
    </xf>
    <xf numFmtId="0" fontId="149" fillId="0" borderId="16" xfId="0" applyFont="1" applyBorder="1" applyAlignment="1">
      <alignment horizontal="right" vertical="center"/>
    </xf>
    <xf numFmtId="0" fontId="151" fillId="0" borderId="16" xfId="0" applyFont="1" applyBorder="1" applyAlignment="1">
      <alignment vertical="center"/>
    </xf>
    <xf numFmtId="0" fontId="150" fillId="19" borderId="17" xfId="0" applyFont="1" applyFill="1" applyBorder="1" applyAlignment="1">
      <alignment horizontal="center" vertical="center"/>
    </xf>
    <xf numFmtId="0" fontId="150" fillId="19" borderId="18" xfId="0" applyFont="1" applyFill="1" applyBorder="1" applyAlignment="1">
      <alignment horizontal="justify" vertical="center"/>
    </xf>
    <xf numFmtId="0" fontId="150" fillId="19" borderId="19" xfId="0" applyFont="1" applyFill="1" applyBorder="1" applyAlignment="1">
      <alignment horizontal="center" vertical="center" wrapText="1"/>
    </xf>
    <xf numFmtId="4" fontId="149" fillId="19" borderId="20" xfId="0" applyNumberFormat="1" applyFont="1" applyFill="1" applyBorder="1" applyAlignment="1">
      <alignment horizontal="right" vertical="center"/>
    </xf>
    <xf numFmtId="0" fontId="149" fillId="19" borderId="14" xfId="0" applyFont="1" applyFill="1" applyBorder="1" applyAlignment="1">
      <alignment horizontal="right" vertical="center" wrapText="1"/>
    </xf>
    <xf numFmtId="4" fontId="150" fillId="19" borderId="14" xfId="0" applyNumberFormat="1" applyFont="1" applyFill="1" applyBorder="1" applyAlignment="1">
      <alignment horizontal="right" vertical="center"/>
    </xf>
    <xf numFmtId="0" fontId="150" fillId="19" borderId="14" xfId="0" applyFont="1" applyFill="1" applyBorder="1" applyAlignment="1">
      <alignment horizontal="right" vertical="center"/>
    </xf>
    <xf numFmtId="4" fontId="149" fillId="19" borderId="14" xfId="0" applyNumberFormat="1" applyFont="1" applyFill="1" applyBorder="1" applyAlignment="1">
      <alignment horizontal="right" vertical="center"/>
    </xf>
    <xf numFmtId="0" fontId="149" fillId="19" borderId="14" xfId="0" applyFont="1" applyFill="1" applyBorder="1" applyAlignment="1">
      <alignment horizontal="right" vertical="center"/>
    </xf>
    <xf numFmtId="0" fontId="152" fillId="0" borderId="17" xfId="0" applyFont="1" applyBorder="1" applyAlignment="1">
      <alignment horizontal="center" vertical="center"/>
    </xf>
    <xf numFmtId="0" fontId="152" fillId="0" borderId="18" xfId="0" applyFont="1" applyBorder="1" applyAlignment="1">
      <alignment horizontal="justify" vertical="center"/>
    </xf>
    <xf numFmtId="0" fontId="152" fillId="0" borderId="19" xfId="0" applyFont="1" applyBorder="1" applyAlignment="1">
      <alignment horizontal="center" vertical="center"/>
    </xf>
    <xf numFmtId="4" fontId="151" fillId="0" borderId="17" xfId="0" applyNumberFormat="1" applyFont="1" applyBorder="1" applyAlignment="1">
      <alignment horizontal="right" vertical="center"/>
    </xf>
    <xf numFmtId="0" fontId="151" fillId="0" borderId="18" xfId="0" applyFont="1" applyBorder="1" applyAlignment="1">
      <alignment horizontal="right" vertical="center" wrapText="1"/>
    </xf>
    <xf numFmtId="4" fontId="152" fillId="0" borderId="18" xfId="0" applyNumberFormat="1" applyFont="1" applyBorder="1" applyAlignment="1">
      <alignment horizontal="right" vertical="center"/>
    </xf>
    <xf numFmtId="0" fontId="152" fillId="0" borderId="18" xfId="0" applyFont="1" applyBorder="1" applyAlignment="1">
      <alignment horizontal="right" vertical="center"/>
    </xf>
    <xf numFmtId="4" fontId="151" fillId="0" borderId="18" xfId="0" applyNumberFormat="1" applyFont="1" applyBorder="1" applyAlignment="1">
      <alignment horizontal="right" vertical="center"/>
    </xf>
    <xf numFmtId="0" fontId="151" fillId="0" borderId="18" xfId="0" applyFont="1" applyBorder="1" applyAlignment="1">
      <alignment horizontal="right" vertical="center"/>
    </xf>
    <xf numFmtId="0" fontId="153" fillId="0" borderId="17" xfId="0" applyFont="1" applyBorder="1" applyAlignment="1">
      <alignment horizontal="center" vertical="center"/>
    </xf>
    <xf numFmtId="0" fontId="153" fillId="0" borderId="18" xfId="0" applyFont="1" applyBorder="1" applyAlignment="1">
      <alignment horizontal="justify" vertical="center"/>
    </xf>
    <xf numFmtId="0" fontId="153" fillId="0" borderId="19" xfId="0" applyFont="1" applyBorder="1" applyAlignment="1">
      <alignment horizontal="center" vertical="center"/>
    </xf>
    <xf numFmtId="4" fontId="154" fillId="0" borderId="17" xfId="0" applyNumberFormat="1" applyFont="1" applyBorder="1" applyAlignment="1">
      <alignment horizontal="right" vertical="center"/>
    </xf>
    <xf numFmtId="0" fontId="154" fillId="0" borderId="18" xfId="0" applyFont="1" applyBorder="1" applyAlignment="1">
      <alignment horizontal="right" vertical="center" wrapText="1"/>
    </xf>
    <xf numFmtId="0" fontId="0" fillId="0" borderId="17" xfId="0" applyBorder="1" applyAlignment="1">
      <alignment vertical="center"/>
    </xf>
    <xf numFmtId="0" fontId="151" fillId="0" borderId="17" xfId="0" applyFont="1" applyBorder="1" applyAlignment="1">
      <alignment horizontal="right" vertical="center"/>
    </xf>
    <xf numFmtId="0" fontId="152" fillId="0" borderId="17" xfId="0" applyFont="1" applyBorder="1" applyAlignment="1">
      <alignment horizontal="right" vertical="center"/>
    </xf>
    <xf numFmtId="0" fontId="149" fillId="19" borderId="17" xfId="0" applyFont="1" applyFill="1" applyBorder="1" applyAlignment="1">
      <alignment horizontal="right" vertical="center" wrapText="1"/>
    </xf>
    <xf numFmtId="0" fontId="150" fillId="19" borderId="18" xfId="0" applyFont="1" applyFill="1" applyBorder="1" applyAlignment="1">
      <alignment horizontal="right" vertical="center" wrapText="1"/>
    </xf>
    <xf numFmtId="4" fontId="150" fillId="19" borderId="18" xfId="0" applyNumberFormat="1" applyFont="1" applyFill="1" applyBorder="1" applyAlignment="1">
      <alignment horizontal="right" vertical="center"/>
    </xf>
    <xf numFmtId="0" fontId="150" fillId="19" borderId="18" xfId="0" applyFont="1" applyFill="1" applyBorder="1" applyAlignment="1">
      <alignment horizontal="right" vertical="center"/>
    </xf>
    <xf numFmtId="4" fontId="149" fillId="19" borderId="18" xfId="0" applyNumberFormat="1" applyFont="1" applyFill="1" applyBorder="1" applyAlignment="1">
      <alignment horizontal="right" vertical="center"/>
    </xf>
    <xf numFmtId="0" fontId="149" fillId="19" borderId="18" xfId="0" applyFont="1" applyFill="1" applyBorder="1" applyAlignment="1">
      <alignment horizontal="right" vertical="center"/>
    </xf>
    <xf numFmtId="0" fontId="149" fillId="0" borderId="18" xfId="0" applyFont="1" applyBorder="1" applyAlignment="1">
      <alignment horizontal="right" vertical="center"/>
    </xf>
    <xf numFmtId="0" fontId="151" fillId="0" borderId="17" xfId="0" applyFont="1" applyBorder="1" applyAlignment="1">
      <alignment horizontal="center" vertical="center"/>
    </xf>
    <xf numFmtId="0" fontId="151" fillId="0" borderId="18" xfId="0" applyFont="1" applyBorder="1" applyAlignment="1">
      <alignment horizontal="justify" vertical="center"/>
    </xf>
    <xf numFmtId="0" fontId="151" fillId="0" borderId="19" xfId="0" applyFont="1" applyBorder="1" applyAlignment="1">
      <alignment horizontal="center" vertical="center"/>
    </xf>
    <xf numFmtId="0" fontId="155" fillId="0" borderId="17" xfId="0" applyFont="1" applyBorder="1" applyAlignment="1">
      <alignment horizontal="right" vertical="center" wrapText="1"/>
    </xf>
    <xf numFmtId="0" fontId="152" fillId="0" borderId="18" xfId="0" applyFont="1" applyBorder="1" applyAlignment="1">
      <alignment horizontal="justify" vertical="center" wrapText="1"/>
    </xf>
    <xf numFmtId="0" fontId="151" fillId="0" borderId="17" xfId="0" applyFont="1" applyBorder="1" applyAlignment="1">
      <alignment horizontal="right" vertical="center" wrapText="1"/>
    </xf>
    <xf numFmtId="0" fontId="152" fillId="0" borderId="18" xfId="0" applyFont="1" applyBorder="1" applyAlignment="1">
      <alignment vertical="center"/>
    </xf>
    <xf numFmtId="0" fontId="151" fillId="0" borderId="18" xfId="0" applyFont="1" applyBorder="1" applyAlignment="1">
      <alignment horizontal="center" vertical="center" wrapText="1"/>
    </xf>
    <xf numFmtId="0" fontId="152" fillId="0" borderId="18" xfId="0" applyFont="1" applyBorder="1" applyAlignment="1">
      <alignment horizontal="center" vertical="center"/>
    </xf>
    <xf numFmtId="0" fontId="151" fillId="0" borderId="18" xfId="0" applyFont="1" applyBorder="1" applyAlignment="1">
      <alignment horizontal="center" vertical="center"/>
    </xf>
    <xf numFmtId="4" fontId="149" fillId="19" borderId="17" xfId="0" applyNumberFormat="1" applyFont="1" applyFill="1" applyBorder="1" applyAlignment="1">
      <alignment horizontal="right" vertical="center" wrapText="1"/>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56" fillId="0" borderId="0" xfId="0" applyFont="1"/>
    <xf numFmtId="43" fontId="44" fillId="0" borderId="4" xfId="0" applyNumberFormat="1" applyFont="1" applyFill="1" applyBorder="1" applyAlignment="1">
      <alignment horizontal="center" vertical="center" wrapText="1"/>
    </xf>
    <xf numFmtId="4" fontId="44" fillId="0" borderId="4" xfId="0" applyNumberFormat="1" applyFont="1" applyFill="1" applyBorder="1" applyAlignment="1">
      <alignment horizontal="right" vertical="center" wrapText="1"/>
    </xf>
    <xf numFmtId="43" fontId="44" fillId="0" borderId="5" xfId="0" applyNumberFormat="1" applyFont="1" applyFill="1" applyBorder="1" applyAlignment="1">
      <alignment horizontal="center" vertical="center" wrapText="1"/>
    </xf>
    <xf numFmtId="0" fontId="41" fillId="0" borderId="6" xfId="0" quotePrefix="1" applyFont="1" applyFill="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applyAlignment="1">
      <alignment horizontal="left" vertical="center"/>
    </xf>
    <xf numFmtId="0" fontId="54" fillId="9" borderId="3" xfId="0" applyFont="1" applyFill="1" applyBorder="1" applyAlignment="1">
      <alignment horizontal="center" vertical="center" wrapText="1"/>
    </xf>
    <xf numFmtId="44" fontId="51" fillId="0" borderId="1" xfId="0" applyNumberFormat="1" applyFont="1" applyBorder="1" applyAlignment="1">
      <alignment vertical="center" wrapText="1"/>
    </xf>
    <xf numFmtId="44" fontId="51" fillId="0" borderId="2" xfId="0" applyNumberFormat="1" applyFont="1" applyBorder="1" applyAlignment="1">
      <alignment horizontal="left" vertical="center" wrapText="1"/>
    </xf>
    <xf numFmtId="43" fontId="51" fillId="0" borderId="13" xfId="0" applyNumberFormat="1" applyFont="1" applyBorder="1" applyAlignment="1">
      <alignment vertical="center" wrapText="1"/>
    </xf>
    <xf numFmtId="0" fontId="44" fillId="0" borderId="3" xfId="0" applyFont="1" applyBorder="1" applyAlignment="1">
      <alignment vertical="center" wrapText="1"/>
    </xf>
    <xf numFmtId="43" fontId="44" fillId="0" borderId="1" xfId="0" applyNumberFormat="1" applyFont="1" applyBorder="1" applyAlignment="1">
      <alignment vertical="center" wrapText="1"/>
    </xf>
    <xf numFmtId="43" fontId="44" fillId="0" borderId="1" xfId="0" applyNumberFormat="1" applyFont="1" applyBorder="1" applyAlignment="1">
      <alignment horizontal="left" vertical="center" wrapText="1"/>
    </xf>
    <xf numFmtId="0" fontId="44" fillId="0" borderId="13" xfId="0" applyFont="1" applyBorder="1" applyAlignment="1">
      <alignment vertical="center" wrapText="1"/>
    </xf>
    <xf numFmtId="0" fontId="44" fillId="0" borderId="2" xfId="0" applyFont="1" applyBorder="1" applyAlignment="1">
      <alignment vertical="center" wrapText="1"/>
    </xf>
    <xf numFmtId="0" fontId="44" fillId="0" borderId="0" xfId="0" applyFont="1" applyAlignment="1">
      <alignment vertical="center"/>
    </xf>
    <xf numFmtId="0" fontId="157" fillId="0" borderId="3" xfId="0" applyFont="1" applyBorder="1" applyAlignment="1">
      <alignment horizontal="center" vertical="center" wrapText="1"/>
    </xf>
    <xf numFmtId="0" fontId="157" fillId="0" borderId="0" xfId="0" applyFont="1" applyAlignment="1">
      <alignment vertical="center"/>
    </xf>
    <xf numFmtId="43" fontId="51" fillId="0" borderId="13" xfId="0" applyNumberFormat="1" applyFont="1" applyBorder="1" applyAlignment="1">
      <alignment horizontal="left" vertical="center" wrapText="1"/>
    </xf>
    <xf numFmtId="43" fontId="51" fillId="0" borderId="21" xfId="0" applyNumberFormat="1" applyFont="1" applyBorder="1" applyAlignment="1">
      <alignment horizontal="left" vertical="center" wrapText="1"/>
    </xf>
    <xf numFmtId="44" fontId="51" fillId="0" borderId="11" xfId="0" applyNumberFormat="1" applyFont="1" applyBorder="1" applyAlignment="1">
      <alignment horizontal="left" vertical="center" wrapText="1"/>
    </xf>
    <xf numFmtId="44" fontId="51" fillId="0" borderId="22" xfId="0" applyNumberFormat="1" applyFont="1" applyBorder="1" applyAlignment="1">
      <alignment horizontal="left" vertical="center" wrapText="1"/>
    </xf>
    <xf numFmtId="43" fontId="51" fillId="0" borderId="22" xfId="0" applyNumberFormat="1" applyFont="1" applyBorder="1" applyAlignment="1">
      <alignment horizontal="left" vertical="center" wrapText="1"/>
    </xf>
    <xf numFmtId="44" fontId="54" fillId="9" borderId="1" xfId="0" applyNumberFormat="1" applyFont="1" applyFill="1" applyBorder="1" applyAlignment="1">
      <alignment vertical="center" wrapText="1"/>
    </xf>
    <xf numFmtId="0" fontId="49" fillId="9" borderId="1" xfId="0" applyFont="1" applyFill="1" applyBorder="1" applyAlignment="1">
      <alignment horizontal="center" vertical="center" wrapText="1"/>
    </xf>
    <xf numFmtId="0" fontId="49" fillId="9" borderId="1" xfId="0" applyFont="1" applyFill="1" applyBorder="1" applyAlignment="1">
      <alignment horizontal="left" vertical="center" wrapText="1"/>
    </xf>
    <xf numFmtId="0" fontId="49" fillId="9" borderId="13" xfId="0" applyFont="1" applyFill="1" applyBorder="1" applyAlignment="1">
      <alignment horizontal="left" vertical="center" wrapText="1"/>
    </xf>
    <xf numFmtId="44" fontId="49" fillId="9" borderId="2" xfId="0" applyNumberFormat="1" applyFont="1" applyFill="1" applyBorder="1" applyAlignment="1">
      <alignment horizontal="left" vertical="center" wrapText="1"/>
    </xf>
    <xf numFmtId="44" fontId="158" fillId="0" borderId="1" xfId="0" applyNumberFormat="1" applyFont="1" applyBorder="1" applyAlignment="1">
      <alignment vertical="center" wrapText="1"/>
    </xf>
    <xf numFmtId="43" fontId="51" fillId="7" borderId="1" xfId="0" applyNumberFormat="1" applyFont="1" applyFill="1" applyBorder="1" applyAlignment="1">
      <alignment horizontal="center" vertical="center" wrapText="1"/>
    </xf>
    <xf numFmtId="43" fontId="51" fillId="7" borderId="1" xfId="0" applyNumberFormat="1" applyFont="1" applyFill="1" applyBorder="1" applyAlignment="1">
      <alignment horizontal="left" vertical="center" wrapText="1"/>
    </xf>
    <xf numFmtId="43" fontId="51" fillId="7" borderId="13" xfId="0" applyNumberFormat="1" applyFont="1" applyFill="1" applyBorder="1" applyAlignment="1">
      <alignment horizontal="left" vertical="center" wrapText="1"/>
    </xf>
    <xf numFmtId="49" fontId="51" fillId="0" borderId="2" xfId="0" applyNumberFormat="1" applyFont="1" applyBorder="1" applyAlignment="1">
      <alignment horizontal="left" vertical="center" wrapText="1"/>
    </xf>
    <xf numFmtId="44" fontId="51" fillId="0" borderId="1" xfId="0" quotePrefix="1" applyNumberFormat="1" applyFont="1" applyBorder="1" applyAlignment="1">
      <alignment vertical="center" wrapText="1"/>
    </xf>
    <xf numFmtId="167" fontId="51" fillId="0" borderId="1" xfId="0" applyNumberFormat="1" applyFont="1" applyBorder="1" applyAlignment="1">
      <alignment horizontal="center" vertical="center" wrapText="1"/>
    </xf>
    <xf numFmtId="44" fontId="52" fillId="9" borderId="1" xfId="0" applyNumberFormat="1" applyFont="1" applyFill="1" applyBorder="1" applyAlignment="1">
      <alignment vertical="center" wrapText="1"/>
    </xf>
    <xf numFmtId="43" fontId="52" fillId="9" borderId="1" xfId="0" applyNumberFormat="1" applyFont="1" applyFill="1" applyBorder="1" applyAlignment="1">
      <alignment horizontal="center" vertical="center" wrapText="1"/>
    </xf>
    <xf numFmtId="43" fontId="52" fillId="9" borderId="1" xfId="0" applyNumberFormat="1" applyFont="1" applyFill="1" applyBorder="1" applyAlignment="1">
      <alignment horizontal="left" vertical="center" wrapText="1"/>
    </xf>
    <xf numFmtId="0" fontId="52" fillId="9" borderId="1" xfId="0" applyFont="1" applyFill="1" applyBorder="1" applyAlignment="1">
      <alignment horizontal="center" vertical="center" wrapText="1"/>
    </xf>
    <xf numFmtId="43" fontId="52" fillId="9" borderId="13" xfId="0" applyNumberFormat="1" applyFont="1" applyFill="1" applyBorder="1" applyAlignment="1">
      <alignment horizontal="left" vertical="center" wrapText="1"/>
    </xf>
    <xf numFmtId="44" fontId="52" fillId="9" borderId="2" xfId="0" applyNumberFormat="1" applyFont="1" applyFill="1" applyBorder="1" applyAlignment="1">
      <alignment horizontal="left" vertical="center" wrapText="1"/>
    </xf>
    <xf numFmtId="0" fontId="44" fillId="9" borderId="3" xfId="0" applyFont="1" applyFill="1" applyBorder="1" applyAlignment="1">
      <alignment horizontal="center" vertical="center" wrapText="1"/>
    </xf>
    <xf numFmtId="0" fontId="44" fillId="9" borderId="1" xfId="0" applyFont="1" applyFill="1" applyBorder="1" applyAlignment="1">
      <alignment horizontal="left" vertical="center" wrapText="1"/>
    </xf>
    <xf numFmtId="43" fontId="44" fillId="9" borderId="1" xfId="0" applyNumberFormat="1" applyFont="1" applyFill="1" applyBorder="1" applyAlignment="1">
      <alignment vertical="center" wrapText="1"/>
    </xf>
    <xf numFmtId="43" fontId="44" fillId="9" borderId="1" xfId="0" applyNumberFormat="1" applyFont="1" applyFill="1" applyBorder="1" applyAlignment="1">
      <alignment horizontal="left" vertical="center" wrapText="1"/>
    </xf>
    <xf numFmtId="0" fontId="44" fillId="9" borderId="1" xfId="0" applyFont="1" applyFill="1" applyBorder="1" applyAlignment="1">
      <alignment vertical="center" wrapText="1"/>
    </xf>
    <xf numFmtId="0" fontId="44" fillId="9" borderId="13" xfId="0" applyFont="1" applyFill="1" applyBorder="1" applyAlignment="1">
      <alignment vertical="center" wrapText="1"/>
    </xf>
    <xf numFmtId="0" fontId="44" fillId="9" borderId="2" xfId="0" applyFont="1" applyFill="1" applyBorder="1" applyAlignment="1">
      <alignment vertical="center" wrapText="1"/>
    </xf>
    <xf numFmtId="44" fontId="51" fillId="0" borderId="1" xfId="0" applyNumberFormat="1" applyFont="1" applyBorder="1" applyAlignment="1">
      <alignment horizontal="center" vertical="center" wrapText="1"/>
    </xf>
    <xf numFmtId="0" fontId="52" fillId="9" borderId="3" xfId="0" applyFont="1" applyFill="1" applyBorder="1" applyAlignment="1">
      <alignment horizontal="center" vertical="center"/>
    </xf>
    <xf numFmtId="0" fontId="44" fillId="0" borderId="3" xfId="0" applyFont="1" applyBorder="1" applyAlignment="1">
      <alignment horizontal="center" vertical="center" wrapText="1"/>
    </xf>
    <xf numFmtId="0" fontId="44" fillId="0" borderId="1" xfId="0" applyFont="1" applyBorder="1" applyAlignment="1">
      <alignment horizontal="center" vertical="center" wrapText="1"/>
    </xf>
    <xf numFmtId="4" fontId="31" fillId="0" borderId="1" xfId="0" applyNumberFormat="1" applyFont="1" applyBorder="1" applyAlignment="1">
      <alignment horizontal="center" vertical="center" wrapText="1"/>
    </xf>
    <xf numFmtId="4" fontId="45" fillId="0" borderId="1" xfId="0" applyNumberFormat="1" applyFont="1" applyBorder="1" applyAlignment="1">
      <alignment horizontal="right" vertical="center" wrapText="1"/>
    </xf>
    <xf numFmtId="0" fontId="45" fillId="0" borderId="0" xfId="0" applyFont="1" applyBorder="1"/>
    <xf numFmtId="0" fontId="45" fillId="0" borderId="3" xfId="0" quotePrefix="1" applyFont="1" applyBorder="1" applyAlignment="1">
      <alignment horizontal="center" vertical="center" wrapText="1"/>
    </xf>
    <xf numFmtId="4" fontId="44" fillId="0" borderId="1" xfId="0" applyNumberFormat="1" applyFont="1" applyBorder="1" applyAlignment="1">
      <alignment vertical="center" wrapText="1"/>
    </xf>
    <xf numFmtId="44" fontId="51" fillId="0" borderId="1" xfId="0" applyNumberFormat="1" applyFont="1" applyFill="1" applyBorder="1" applyAlignment="1">
      <alignment vertical="center" wrapText="1"/>
    </xf>
    <xf numFmtId="0" fontId="51" fillId="0" borderId="1" xfId="0" applyFont="1" applyBorder="1" applyAlignment="1">
      <alignment horizontal="center" vertical="center" wrapText="1"/>
    </xf>
    <xf numFmtId="43" fontId="51" fillId="0" borderId="1" xfId="0" applyNumberFormat="1" applyFont="1" applyBorder="1" applyAlignment="1">
      <alignment vertical="center" wrapText="1"/>
    </xf>
    <xf numFmtId="43" fontId="51" fillId="0" borderId="1" xfId="0" applyNumberFormat="1" applyFont="1" applyBorder="1" applyAlignment="1">
      <alignment horizontal="center" vertical="center" wrapText="1"/>
    </xf>
    <xf numFmtId="43" fontId="51" fillId="0" borderId="1" xfId="0" applyNumberFormat="1" applyFont="1" applyBorder="1" applyAlignment="1">
      <alignment horizontal="left" vertical="center" wrapText="1"/>
    </xf>
    <xf numFmtId="0" fontId="51" fillId="0" borderId="0" xfId="0" applyFont="1" applyAlignment="1">
      <alignment vertical="center" wrapText="1"/>
    </xf>
    <xf numFmtId="0" fontId="51" fillId="0" borderId="3" xfId="0" applyFont="1" applyBorder="1" applyAlignment="1">
      <alignment horizontal="center" vertical="center" wrapText="1"/>
    </xf>
    <xf numFmtId="0" fontId="10" fillId="0" borderId="0" xfId="0" applyFont="1" applyAlignment="1">
      <alignment horizontal="right"/>
    </xf>
    <xf numFmtId="0" fontId="159" fillId="0" borderId="0" xfId="0" applyFont="1" applyBorder="1" applyAlignment="1">
      <alignment horizontal="center" vertical="center"/>
    </xf>
    <xf numFmtId="43" fontId="49" fillId="0" borderId="0" xfId="0" applyNumberFormat="1" applyFont="1" applyBorder="1" applyAlignment="1">
      <alignment horizontal="center" vertical="center" wrapText="1"/>
    </xf>
    <xf numFmtId="0" fontId="160" fillId="0" borderId="0" xfId="0" applyFont="1" applyBorder="1" applyAlignment="1">
      <alignment horizontal="center" vertical="center"/>
    </xf>
    <xf numFmtId="4" fontId="19" fillId="0" borderId="0" xfId="0" applyNumberFormat="1" applyFont="1" applyAlignment="1">
      <alignment horizontal="left" vertical="center" wrapText="1"/>
    </xf>
    <xf numFmtId="4" fontId="19" fillId="0" borderId="0" xfId="0" applyNumberFormat="1" applyFont="1" applyAlignment="1">
      <alignment horizontal="center"/>
    </xf>
    <xf numFmtId="0" fontId="20" fillId="0" borderId="23" xfId="0" applyFont="1" applyBorder="1" applyAlignment="1">
      <alignment horizontal="center"/>
    </xf>
    <xf numFmtId="4" fontId="21" fillId="0" borderId="0" xfId="0" applyNumberFormat="1" applyFont="1" applyAlignment="1">
      <alignment horizontal="right" vertical="center" wrapText="1"/>
    </xf>
    <xf numFmtId="0" fontId="19" fillId="0" borderId="1" xfId="6" applyFont="1" applyBorder="1" applyAlignment="1">
      <alignment horizontal="center" vertical="center" wrapText="1"/>
    </xf>
    <xf numFmtId="0" fontId="19" fillId="0" borderId="1" xfId="7" applyFont="1" applyBorder="1" applyAlignment="1">
      <alignment horizontal="center" vertical="center" wrapText="1"/>
    </xf>
    <xf numFmtId="4" fontId="19" fillId="0" borderId="1" xfId="6" applyNumberFormat="1" applyFont="1" applyBorder="1" applyAlignment="1">
      <alignment horizontal="center" vertical="center" wrapText="1"/>
    </xf>
    <xf numFmtId="0" fontId="19" fillId="0" borderId="1" xfId="6" applyFont="1" applyBorder="1" applyAlignment="1">
      <alignment horizontal="center" vertical="center"/>
    </xf>
    <xf numFmtId="0" fontId="161" fillId="0" borderId="0" xfId="0" applyFont="1" applyAlignment="1">
      <alignment horizontal="center" vertical="center"/>
    </xf>
    <xf numFmtId="0" fontId="162" fillId="0" borderId="0" xfId="0" applyFont="1" applyAlignment="1">
      <alignment horizontal="center" vertical="center"/>
    </xf>
    <xf numFmtId="0" fontId="45" fillId="0" borderId="0" xfId="0" applyFont="1" applyBorder="1" applyAlignment="1">
      <alignment horizontal="right" vertical="center"/>
    </xf>
    <xf numFmtId="0" fontId="44" fillId="0" borderId="2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 xfId="0" applyFont="1" applyBorder="1" applyAlignment="1">
      <alignment horizontal="center" vertical="center" wrapText="1"/>
    </xf>
    <xf numFmtId="4" fontId="44" fillId="0" borderId="26" xfId="0" applyNumberFormat="1" applyFont="1" applyBorder="1" applyAlignment="1">
      <alignment horizontal="center" vertical="center" wrapText="1"/>
    </xf>
    <xf numFmtId="4" fontId="44" fillId="0" borderId="27" xfId="0" applyNumberFormat="1" applyFont="1"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150" fillId="0" borderId="31" xfId="0" applyFont="1" applyBorder="1" applyAlignment="1">
      <alignment horizontal="center" vertical="center" wrapText="1"/>
    </xf>
    <xf numFmtId="0" fontId="150" fillId="0" borderId="17" xfId="0" applyFont="1" applyBorder="1" applyAlignment="1">
      <alignment horizontal="center" vertical="center" wrapText="1"/>
    </xf>
    <xf numFmtId="0" fontId="149" fillId="0" borderId="31" xfId="0" applyFont="1" applyBorder="1" applyAlignment="1">
      <alignment horizontal="center" vertical="center"/>
    </xf>
    <xf numFmtId="0" fontId="149" fillId="0" borderId="17" xfId="0" applyFont="1" applyBorder="1" applyAlignment="1">
      <alignment horizontal="center" vertical="center"/>
    </xf>
    <xf numFmtId="0" fontId="163" fillId="0" borderId="0" xfId="0" applyFont="1" applyAlignment="1">
      <alignment horizontal="center" vertical="center"/>
    </xf>
    <xf numFmtId="0" fontId="150" fillId="0" borderId="32" xfId="0" applyFont="1" applyBorder="1" applyAlignment="1">
      <alignment horizontal="center" vertical="center" wrapText="1"/>
    </xf>
    <xf numFmtId="0" fontId="150" fillId="0" borderId="33" xfId="0" applyFont="1" applyBorder="1" applyAlignment="1">
      <alignment horizontal="center" vertical="center" wrapText="1"/>
    </xf>
    <xf numFmtId="0" fontId="150" fillId="0" borderId="44" xfId="0" applyFont="1" applyBorder="1" applyAlignment="1">
      <alignment horizontal="center" vertical="center" wrapText="1"/>
    </xf>
    <xf numFmtId="0" fontId="149" fillId="0" borderId="45" xfId="0" applyFont="1" applyBorder="1" applyAlignment="1">
      <alignment horizontal="center" vertical="center"/>
    </xf>
    <xf numFmtId="0" fontId="149" fillId="0" borderId="14" xfId="0" applyFont="1" applyBorder="1" applyAlignment="1">
      <alignment horizontal="center" vertical="center"/>
    </xf>
    <xf numFmtId="0" fontId="149" fillId="0" borderId="33" xfId="0" applyFont="1" applyBorder="1" applyAlignment="1">
      <alignment horizontal="center" vertical="center"/>
    </xf>
    <xf numFmtId="0" fontId="149" fillId="0" borderId="44" xfId="0" applyFont="1" applyBorder="1" applyAlignment="1">
      <alignment horizontal="center" vertical="center"/>
    </xf>
    <xf numFmtId="4" fontId="44" fillId="0" borderId="25" xfId="0" applyNumberFormat="1" applyFont="1" applyBorder="1" applyAlignment="1">
      <alignment horizontal="center" vertical="center" wrapText="1"/>
    </xf>
    <xf numFmtId="0" fontId="44" fillId="0" borderId="34" xfId="0" applyFont="1" applyBorder="1" applyAlignment="1">
      <alignment horizontal="center" vertical="center" wrapText="1"/>
    </xf>
    <xf numFmtId="0" fontId="162" fillId="0" borderId="0" xfId="0" applyFont="1" applyBorder="1" applyAlignment="1">
      <alignment horizontal="center" vertical="center"/>
    </xf>
    <xf numFmtId="0" fontId="44" fillId="0" borderId="36" xfId="0" applyFont="1" applyBorder="1" applyAlignment="1">
      <alignment horizontal="center" vertical="center" wrapText="1"/>
    </xf>
    <xf numFmtId="0" fontId="44" fillId="0" borderId="2"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35" xfId="0" applyFont="1" applyBorder="1" applyAlignment="1">
      <alignment horizontal="center" vertical="center" wrapText="1"/>
    </xf>
    <xf numFmtId="0" fontId="164" fillId="0" borderId="0" xfId="0" applyFont="1" applyBorder="1" applyAlignment="1">
      <alignment horizontal="right" vertical="center"/>
    </xf>
    <xf numFmtId="0" fontId="52" fillId="0" borderId="24"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 xfId="0" applyFont="1" applyBorder="1" applyAlignment="1">
      <alignment horizontal="center" vertical="center" wrapText="1"/>
    </xf>
    <xf numFmtId="4" fontId="95" fillId="0" borderId="25" xfId="0" applyNumberFormat="1" applyFont="1" applyBorder="1" applyAlignment="1">
      <alignment horizontal="center" vertical="center" wrapText="1"/>
    </xf>
    <xf numFmtId="0" fontId="88" fillId="0" borderId="28" xfId="0" applyFont="1" applyBorder="1" applyAlignment="1">
      <alignment horizontal="center" vertical="center" wrapText="1"/>
    </xf>
    <xf numFmtId="0" fontId="88" fillId="0" borderId="34" xfId="0" applyFont="1" applyBorder="1" applyAlignment="1">
      <alignment horizontal="center" vertical="center" wrapText="1"/>
    </xf>
    <xf numFmtId="0" fontId="52" fillId="0" borderId="36" xfId="0" applyFont="1" applyBorder="1" applyAlignment="1">
      <alignment horizontal="center" vertical="center" wrapText="1"/>
    </xf>
    <xf numFmtId="4" fontId="64" fillId="0" borderId="25" xfId="0" applyNumberFormat="1" applyFont="1" applyBorder="1" applyAlignment="1">
      <alignment horizontal="center" vertical="center" wrapText="1"/>
    </xf>
    <xf numFmtId="0" fontId="83" fillId="0" borderId="25" xfId="0" applyFont="1" applyBorder="1" applyAlignment="1">
      <alignment horizontal="center" vertical="center" wrapText="1"/>
    </xf>
    <xf numFmtId="0" fontId="165" fillId="0" borderId="0" xfId="0" applyFont="1" applyAlignment="1">
      <alignment horizontal="center" vertical="center"/>
    </xf>
    <xf numFmtId="0" fontId="166" fillId="0" borderId="0" xfId="0" applyFont="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9" fillId="0" borderId="0" xfId="0" applyFont="1" applyBorder="1" applyAlignment="1">
      <alignment horizontal="right" vertical="center"/>
    </xf>
    <xf numFmtId="0" fontId="34" fillId="0" borderId="2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 xfId="0"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161" fillId="0" borderId="0" xfId="0" applyFont="1" applyFill="1" applyAlignment="1">
      <alignment horizontal="center" vertical="center"/>
    </xf>
    <xf numFmtId="0" fontId="162" fillId="0" borderId="0" xfId="0" applyFont="1" applyFill="1" applyAlignment="1">
      <alignment horizontal="center" vertical="center"/>
    </xf>
    <xf numFmtId="0" fontId="164" fillId="0" borderId="0" xfId="0" applyFont="1" applyFill="1" applyBorder="1" applyAlignment="1">
      <alignment horizontal="right" vertical="center"/>
    </xf>
    <xf numFmtId="0" fontId="44" fillId="0" borderId="24"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65" fillId="0" borderId="0" xfId="0" applyFont="1" applyFill="1" applyAlignment="1">
      <alignment horizontal="center" vertical="center"/>
    </xf>
    <xf numFmtId="0" fontId="166" fillId="0" borderId="0" xfId="0" applyFont="1" applyFill="1" applyAlignment="1">
      <alignment horizontal="center" vertical="center"/>
    </xf>
    <xf numFmtId="0" fontId="39" fillId="0" borderId="0" xfId="0" applyFont="1" applyFill="1" applyBorder="1" applyAlignment="1">
      <alignment horizontal="right" vertical="center"/>
    </xf>
    <xf numFmtId="0" fontId="34" fillId="0" borderId="2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44" fillId="0" borderId="22" xfId="0" applyFont="1" applyBorder="1" applyAlignment="1">
      <alignment horizontal="center" vertical="center" wrapText="1"/>
    </xf>
    <xf numFmtId="0" fontId="44" fillId="0" borderId="10" xfId="0" applyFont="1" applyBorder="1" applyAlignment="1">
      <alignment horizontal="center" vertical="center" wrapText="1"/>
    </xf>
    <xf numFmtId="44" fontId="44" fillId="0" borderId="22" xfId="0" applyNumberFormat="1" applyFont="1" applyBorder="1" applyAlignment="1">
      <alignment horizontal="center" vertical="center" wrapText="1"/>
    </xf>
    <xf numFmtId="44" fontId="44" fillId="0" borderId="10" xfId="0" applyNumberFormat="1" applyFont="1" applyBorder="1" applyAlignment="1">
      <alignment horizontal="center" vertical="center" wrapText="1"/>
    </xf>
    <xf numFmtId="0" fontId="54" fillId="9" borderId="13" xfId="0" applyFont="1" applyFill="1" applyBorder="1" applyAlignment="1">
      <alignment horizontal="left" vertical="center" wrapText="1"/>
    </xf>
    <xf numFmtId="0" fontId="54" fillId="9" borderId="38" xfId="0" applyFont="1" applyFill="1" applyBorder="1" applyAlignment="1">
      <alignment horizontal="left" vertical="center" wrapText="1"/>
    </xf>
    <xf numFmtId="0" fontId="54" fillId="9" borderId="39" xfId="0" applyFont="1" applyFill="1" applyBorder="1" applyAlignment="1">
      <alignment horizontal="left" vertical="center" wrapText="1"/>
    </xf>
    <xf numFmtId="0" fontId="157" fillId="0" borderId="13" xfId="0" applyFont="1" applyBorder="1" applyAlignment="1">
      <alignment horizontal="left" vertical="center" wrapText="1"/>
    </xf>
    <xf numFmtId="0" fontId="157" fillId="0" borderId="38" xfId="0" applyFont="1" applyBorder="1" applyAlignment="1">
      <alignment horizontal="left" vertical="center" wrapText="1"/>
    </xf>
    <xf numFmtId="0" fontId="157" fillId="0" borderId="39" xfId="0" applyFont="1" applyBorder="1" applyAlignment="1">
      <alignment horizontal="left" vertical="center" wrapText="1"/>
    </xf>
    <xf numFmtId="0" fontId="54" fillId="9" borderId="1" xfId="0" applyFont="1" applyFill="1" applyBorder="1" applyAlignment="1">
      <alignment horizontal="left" vertical="center"/>
    </xf>
    <xf numFmtId="0" fontId="54" fillId="9" borderId="13" xfId="0" applyFont="1" applyFill="1" applyBorder="1" applyAlignment="1">
      <alignment horizontal="left" vertical="center"/>
    </xf>
    <xf numFmtId="0" fontId="54" fillId="9" borderId="2" xfId="0" applyFont="1" applyFill="1" applyBorder="1" applyAlignment="1">
      <alignment horizontal="left" vertical="center"/>
    </xf>
    <xf numFmtId="0" fontId="51" fillId="0" borderId="0" xfId="0" applyFont="1" applyAlignment="1">
      <alignment horizontal="left" vertical="center"/>
    </xf>
    <xf numFmtId="0" fontId="160" fillId="0" borderId="0" xfId="0" applyFont="1" applyAlignment="1">
      <alignment horizontal="center" vertical="center"/>
    </xf>
    <xf numFmtId="0" fontId="44" fillId="0" borderId="13" xfId="0" applyFont="1" applyBorder="1" applyAlignment="1">
      <alignment horizontal="center" vertical="center" wrapText="1"/>
    </xf>
    <xf numFmtId="0" fontId="44" fillId="0" borderId="40" xfId="0" applyFont="1" applyBorder="1" applyAlignment="1">
      <alignment horizontal="center" vertical="center" wrapText="1"/>
    </xf>
    <xf numFmtId="0" fontId="54" fillId="3" borderId="13" xfId="0" applyFont="1" applyFill="1" applyBorder="1" applyAlignment="1">
      <alignment horizontal="left" vertical="center" wrapText="1"/>
    </xf>
    <xf numFmtId="0" fontId="54" fillId="3" borderId="38" xfId="0" applyFont="1" applyFill="1" applyBorder="1" applyAlignment="1">
      <alignment horizontal="left" vertical="center" wrapText="1"/>
    </xf>
    <xf numFmtId="0" fontId="54" fillId="3" borderId="39" xfId="0" applyFont="1" applyFill="1" applyBorder="1" applyAlignment="1">
      <alignment horizontal="left" vertical="center" wrapText="1"/>
    </xf>
    <xf numFmtId="0" fontId="79" fillId="3" borderId="13" xfId="0" applyFont="1" applyFill="1" applyBorder="1" applyAlignment="1">
      <alignment horizontal="left" vertical="center" wrapText="1"/>
    </xf>
    <xf numFmtId="0" fontId="79" fillId="3" borderId="38" xfId="0" applyFont="1" applyFill="1" applyBorder="1" applyAlignment="1">
      <alignment horizontal="left" vertical="center" wrapText="1"/>
    </xf>
    <xf numFmtId="0" fontId="79" fillId="3" borderId="39" xfId="0" applyFont="1" applyFill="1" applyBorder="1" applyAlignment="1">
      <alignment horizontal="left" vertical="center" wrapText="1"/>
    </xf>
    <xf numFmtId="0" fontId="52" fillId="0" borderId="26"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Alignment="1">
      <alignment horizontal="left" vertical="center" wrapText="1"/>
    </xf>
    <xf numFmtId="0" fontId="161" fillId="0" borderId="0" xfId="0" applyFont="1" applyBorder="1" applyAlignment="1">
      <alignment horizontal="center" vertical="center" wrapText="1"/>
    </xf>
    <xf numFmtId="0" fontId="162" fillId="0" borderId="0"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11" xfId="0" applyFont="1" applyBorder="1" applyAlignment="1">
      <alignment horizontal="center" vertical="center" wrapText="1"/>
    </xf>
    <xf numFmtId="0" fontId="37" fillId="0" borderId="1" xfId="0" applyFont="1" applyBorder="1" applyAlignment="1">
      <alignment horizontal="center" vertical="center" wrapText="1"/>
    </xf>
    <xf numFmtId="0" fontId="167" fillId="0" borderId="0" xfId="0" applyFont="1" applyAlignment="1">
      <alignment horizontal="center" vertical="center"/>
    </xf>
    <xf numFmtId="0" fontId="167" fillId="0" borderId="23" xfId="0" applyFont="1" applyBorder="1" applyAlignment="1">
      <alignment horizontal="center" vertical="center"/>
    </xf>
    <xf numFmtId="0" fontId="42" fillId="0" borderId="19" xfId="0" applyFont="1" applyBorder="1" applyAlignment="1">
      <alignment horizontal="right" vertical="center"/>
    </xf>
    <xf numFmtId="0" fontId="48" fillId="0" borderId="25" xfId="0" applyFont="1" applyBorder="1" applyAlignment="1">
      <alignment horizontal="center" vertical="center" wrapText="1"/>
    </xf>
    <xf numFmtId="0" fontId="48" fillId="0" borderId="1" xfId="0" applyFont="1" applyBorder="1" applyAlignment="1">
      <alignment horizontal="center" vertical="center" wrapText="1"/>
    </xf>
    <xf numFmtId="0" fontId="64" fillId="8" borderId="36" xfId="0" applyFont="1" applyFill="1" applyBorder="1" applyAlignment="1">
      <alignment horizontal="center" vertical="center" wrapText="1"/>
    </xf>
    <xf numFmtId="0" fontId="64" fillId="8" borderId="2" xfId="0"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3" xfId="0" applyFont="1" applyBorder="1" applyAlignment="1">
      <alignment horizontal="center" vertical="center" wrapText="1"/>
    </xf>
    <xf numFmtId="0" fontId="48" fillId="3" borderId="1" xfId="0" applyFont="1" applyFill="1" applyBorder="1" applyAlignment="1">
      <alignment horizontal="center" vertical="center" wrapText="1"/>
    </xf>
    <xf numFmtId="0" fontId="45" fillId="0" borderId="19" xfId="0" applyFont="1" applyBorder="1" applyAlignment="1">
      <alignment horizontal="right" vertical="center"/>
    </xf>
    <xf numFmtId="0" fontId="52" fillId="0" borderId="36"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35" xfId="0" applyFont="1" applyBorder="1" applyAlignment="1">
      <alignment horizontal="center" vertical="center" wrapText="1"/>
    </xf>
    <xf numFmtId="0" fontId="48" fillId="0" borderId="22" xfId="0" applyFont="1" applyBorder="1" applyAlignment="1">
      <alignment horizontal="center" vertical="center"/>
    </xf>
    <xf numFmtId="0" fontId="48" fillId="0" borderId="10" xfId="0" applyFont="1" applyBorder="1" applyAlignment="1">
      <alignment horizontal="center" vertical="center"/>
    </xf>
    <xf numFmtId="0" fontId="48" fillId="0" borderId="1" xfId="0" applyFont="1" applyBorder="1" applyAlignment="1">
      <alignment horizontal="center" vertical="center"/>
    </xf>
    <xf numFmtId="0" fontId="64" fillId="0" borderId="0" xfId="0" applyFont="1" applyFill="1" applyBorder="1" applyAlignment="1">
      <alignment horizontal="center" vertical="center" wrapText="1"/>
    </xf>
    <xf numFmtId="0" fontId="48" fillId="7" borderId="25" xfId="0" applyFont="1" applyFill="1" applyBorder="1" applyAlignment="1">
      <alignment horizontal="center" vertical="center" wrapText="1"/>
    </xf>
    <xf numFmtId="0" fontId="48" fillId="7" borderId="36"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12" borderId="13" xfId="0" applyFont="1" applyFill="1" applyBorder="1" applyAlignment="1">
      <alignment horizontal="center" vertical="center" wrapText="1"/>
    </xf>
    <xf numFmtId="0" fontId="48" fillId="12" borderId="38" xfId="0" applyFont="1" applyFill="1" applyBorder="1" applyAlignment="1">
      <alignment horizontal="center" vertical="center" wrapText="1"/>
    </xf>
    <xf numFmtId="0" fontId="48" fillId="12" borderId="40" xfId="0" applyFont="1" applyFill="1" applyBorder="1" applyAlignment="1">
      <alignment horizontal="center" vertical="center" wrapText="1"/>
    </xf>
    <xf numFmtId="0" fontId="64" fillId="16" borderId="1" xfId="0" applyFont="1" applyFill="1" applyBorder="1" applyAlignment="1">
      <alignment horizontal="center" vertical="center" wrapText="1"/>
    </xf>
    <xf numFmtId="0" fontId="64" fillId="13" borderId="1" xfId="0" applyFont="1" applyFill="1" applyBorder="1" applyAlignment="1">
      <alignment horizontal="center" vertical="center" wrapText="1"/>
    </xf>
    <xf numFmtId="0" fontId="64" fillId="12" borderId="13" xfId="0" applyFont="1" applyFill="1" applyBorder="1" applyAlignment="1">
      <alignment horizontal="center" vertical="center" wrapText="1"/>
    </xf>
    <xf numFmtId="0" fontId="64" fillId="12" borderId="38" xfId="0" applyFont="1" applyFill="1" applyBorder="1" applyAlignment="1">
      <alignment horizontal="center" vertical="center" wrapText="1"/>
    </xf>
    <xf numFmtId="0" fontId="64" fillId="12" borderId="40" xfId="0" applyFont="1" applyFill="1" applyBorder="1" applyAlignment="1">
      <alignment horizontal="center" vertical="center" wrapText="1"/>
    </xf>
    <xf numFmtId="0" fontId="48" fillId="17" borderId="1" xfId="0" applyFont="1" applyFill="1" applyBorder="1" applyAlignment="1">
      <alignment horizontal="center" vertical="center" wrapText="1"/>
    </xf>
    <xf numFmtId="0" fontId="64" fillId="17" borderId="1" xfId="0" applyFont="1" applyFill="1" applyBorder="1" applyAlignment="1">
      <alignment horizontal="center" vertical="center" wrapText="1"/>
    </xf>
    <xf numFmtId="0" fontId="48" fillId="16" borderId="13" xfId="0" applyFont="1" applyFill="1" applyBorder="1" applyAlignment="1">
      <alignment horizontal="center" vertical="center" wrapText="1"/>
    </xf>
    <xf numFmtId="0" fontId="48" fillId="16" borderId="38" xfId="0" applyFont="1" applyFill="1" applyBorder="1" applyAlignment="1">
      <alignment horizontal="center" vertical="center" wrapText="1"/>
    </xf>
    <xf numFmtId="0" fontId="48" fillId="16" borderId="40"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64" fillId="14" borderId="1" xfId="0" applyFont="1" applyFill="1" applyBorder="1" applyAlignment="1">
      <alignment horizontal="center" vertical="center" wrapText="1"/>
    </xf>
    <xf numFmtId="0" fontId="64" fillId="14" borderId="13" xfId="0" applyFont="1" applyFill="1" applyBorder="1" applyAlignment="1">
      <alignment horizontal="center" vertical="center" wrapText="1"/>
    </xf>
    <xf numFmtId="0" fontId="64" fillId="14" borderId="38" xfId="0" applyFont="1" applyFill="1" applyBorder="1" applyAlignment="1">
      <alignment horizontal="center" vertical="center" wrapText="1"/>
    </xf>
    <xf numFmtId="0" fontId="64" fillId="14" borderId="40" xfId="0" applyFont="1" applyFill="1" applyBorder="1" applyAlignment="1">
      <alignment horizontal="center" vertical="center" wrapText="1"/>
    </xf>
    <xf numFmtId="0" fontId="64" fillId="16" borderId="13" xfId="0" applyFont="1" applyFill="1" applyBorder="1" applyAlignment="1">
      <alignment horizontal="center" vertical="center" wrapText="1"/>
    </xf>
    <xf numFmtId="0" fontId="64" fillId="16" borderId="38" xfId="0" applyFont="1" applyFill="1" applyBorder="1" applyAlignment="1">
      <alignment horizontal="center" vertical="center" wrapText="1"/>
    </xf>
    <xf numFmtId="0" fontId="64" fillId="16" borderId="40" xfId="0" applyFont="1" applyFill="1" applyBorder="1" applyAlignment="1">
      <alignment horizontal="center" vertical="center" wrapText="1"/>
    </xf>
    <xf numFmtId="0" fontId="64" fillId="7" borderId="1" xfId="0" applyFont="1" applyFill="1" applyBorder="1" applyAlignment="1">
      <alignment horizontal="center" vertical="center" wrapText="1"/>
    </xf>
    <xf numFmtId="0" fontId="64" fillId="15" borderId="1"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48" fillId="12" borderId="3" xfId="0" applyFont="1" applyFill="1" applyBorder="1" applyAlignment="1">
      <alignment horizontal="center" vertical="center" wrapText="1"/>
    </xf>
    <xf numFmtId="0" fontId="48" fillId="12" borderId="25" xfId="0" applyFont="1" applyFill="1" applyBorder="1" applyAlignment="1">
      <alignment horizontal="center" vertical="center" wrapText="1"/>
    </xf>
    <xf numFmtId="0" fontId="48" fillId="12" borderId="1" xfId="0" applyFont="1" applyFill="1" applyBorder="1" applyAlignment="1">
      <alignment horizontal="center" vertical="center" wrapText="1"/>
    </xf>
    <xf numFmtId="0" fontId="48" fillId="13" borderId="25" xfId="0" applyFont="1" applyFill="1" applyBorder="1" applyAlignment="1">
      <alignment horizontal="center" vertical="center" wrapText="1"/>
    </xf>
    <xf numFmtId="0" fontId="48" fillId="14" borderId="1" xfId="0" applyFont="1" applyFill="1" applyBorder="1" applyAlignment="1">
      <alignment horizontal="center" vertical="center" wrapText="1"/>
    </xf>
    <xf numFmtId="0" fontId="48" fillId="14" borderId="13" xfId="0" applyFont="1" applyFill="1" applyBorder="1" applyAlignment="1">
      <alignment horizontal="center" vertical="center" wrapText="1"/>
    </xf>
    <xf numFmtId="0" fontId="48" fillId="14" borderId="38" xfId="0" applyFont="1" applyFill="1" applyBorder="1" applyAlignment="1">
      <alignment horizontal="center" vertical="center" wrapText="1"/>
    </xf>
    <xf numFmtId="0" fontId="48" fillId="14" borderId="40" xfId="0" applyFont="1" applyFill="1" applyBorder="1" applyAlignment="1">
      <alignment horizontal="center" vertical="center" wrapText="1"/>
    </xf>
    <xf numFmtId="0" fontId="48" fillId="15" borderId="1" xfId="0" applyFont="1" applyFill="1" applyBorder="1" applyAlignment="1">
      <alignment horizontal="center" vertical="center" wrapText="1"/>
    </xf>
  </cellXfs>
  <cellStyles count="10">
    <cellStyle name="Comma" xfId="1" builtinId="3"/>
    <cellStyle name="Hyperlink" xfId="2" builtinId="8"/>
    <cellStyle name="Normal" xfId="0" builtinId="0"/>
    <cellStyle name="Normal 11" xfId="3"/>
    <cellStyle name="Normal_Bieen dong04HT-QH_KH BSon (17-10-2015)lay gtri" xfId="4"/>
    <cellStyle name="Normal_Bieu MyHai2" xfId="5"/>
    <cellStyle name="Normal_KH BSon (17-10-2015)lay gtri" xfId="6"/>
    <cellStyle name="Normal_Phu bieu cc36" xfId="7"/>
    <cellStyle name="Normal_TT.GR HT-QH "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'02CH'!$K$10</c:f>
              <c:strCache>
                <c:ptCount val="1"/>
                <c:pt idx="0">
                  <c:v>Phê duyệt 2015 (ha)</c:v>
                </c:pt>
              </c:strCache>
            </c:strRef>
          </c:tx>
          <c:spPr>
            <a:solidFill>
              <a:srgbClr val="5B9BD5"/>
            </a:solidFill>
            <a:ln w="25400">
              <a:noFill/>
            </a:ln>
          </c:spPr>
          <c:invertIfNegative val="0"/>
          <c:dLbls>
            <c:spPr>
              <a:noFill/>
              <a:ln w="25400">
                <a:noFill/>
              </a:ln>
            </c:spPr>
            <c:txPr>
              <a:bodyPr rot="-5400000" vert="horz"/>
              <a:lstStyle/>
              <a:p>
                <a:pPr algn="ctr">
                  <a:defRPr sz="800" b="0" i="0" u="none" strike="noStrike" baseline="0">
                    <a:solidFill>
                      <a:srgbClr val="808080"/>
                    </a:solidFill>
                    <a:latin typeface="Calibri"/>
                    <a:ea typeface="Calibri"/>
                    <a:cs typeface="Calibri"/>
                  </a:defRPr>
                </a:pPr>
                <a:endParaRPr lang="en-US"/>
              </a:p>
            </c:txPr>
            <c:dLblPos val="outEnd"/>
            <c:showLegendKey val="0"/>
            <c:showVal val="1"/>
            <c:showCatName val="0"/>
            <c:showSerName val="0"/>
            <c:showPercent val="0"/>
            <c:showBubbleSize val="0"/>
            <c:showLeaderLines val="0"/>
          </c:dLbls>
          <c:cat>
            <c:strRef>
              <c:f>'02CH'!$J$11:$J$13</c:f>
              <c:strCache>
                <c:ptCount val="3"/>
                <c:pt idx="0">
                  <c:v>Đất nông nghiệp</c:v>
                </c:pt>
                <c:pt idx="1">
                  <c:v>Đất phi nông nghiệp</c:v>
                </c:pt>
                <c:pt idx="2">
                  <c:v>Đất chưa sử dụng</c:v>
                </c:pt>
              </c:strCache>
            </c:strRef>
          </c:cat>
          <c:val>
            <c:numRef>
              <c:f>'02CH'!$K$11:$K$13</c:f>
              <c:numCache>
                <c:formatCode>_(* #.##0,00_);_(* \(#.##0,00\);_(* "-"??_);_(@_)</c:formatCode>
                <c:ptCount val="3"/>
                <c:pt idx="0">
                  <c:v>0</c:v>
                </c:pt>
                <c:pt idx="1">
                  <c:v>0</c:v>
                </c:pt>
                <c:pt idx="2">
                  <c:v>0</c:v>
                </c:pt>
              </c:numCache>
            </c:numRef>
          </c:val>
        </c:ser>
        <c:ser>
          <c:idx val="1"/>
          <c:order val="1"/>
          <c:tx>
            <c:strRef>
              <c:f>'02CH'!$L$10</c:f>
              <c:strCache>
                <c:ptCount val="1"/>
                <c:pt idx="0">
                  <c:v>Thực hiện 2015 (ha)</c:v>
                </c:pt>
              </c:strCache>
            </c:strRef>
          </c:tx>
          <c:spPr>
            <a:solidFill>
              <a:srgbClr val="ED7D31"/>
            </a:solidFill>
            <a:ln w="25400">
              <a:noFill/>
            </a:ln>
          </c:spPr>
          <c:invertIfNegative val="0"/>
          <c:dLbls>
            <c:spPr>
              <a:noFill/>
              <a:ln w="25400">
                <a:noFill/>
              </a:ln>
            </c:spPr>
            <c:txPr>
              <a:bodyPr rot="-5400000" vert="horz"/>
              <a:lstStyle/>
              <a:p>
                <a:pPr algn="ctr">
                  <a:defRPr sz="800" b="0" i="0" u="none" strike="noStrike" baseline="0">
                    <a:solidFill>
                      <a:srgbClr val="808080"/>
                    </a:solidFill>
                    <a:latin typeface="Calibri"/>
                    <a:ea typeface="Calibri"/>
                    <a:cs typeface="Calibri"/>
                  </a:defRPr>
                </a:pPr>
                <a:endParaRPr lang="en-US"/>
              </a:p>
            </c:txPr>
            <c:dLblPos val="outEnd"/>
            <c:showLegendKey val="0"/>
            <c:showVal val="1"/>
            <c:showCatName val="0"/>
            <c:showSerName val="0"/>
            <c:showPercent val="0"/>
            <c:showBubbleSize val="0"/>
            <c:showLeaderLines val="0"/>
          </c:dLbls>
          <c:cat>
            <c:strRef>
              <c:f>'02CH'!$J$11:$J$13</c:f>
              <c:strCache>
                <c:ptCount val="3"/>
                <c:pt idx="0">
                  <c:v>Đất nông nghiệp</c:v>
                </c:pt>
                <c:pt idx="1">
                  <c:v>Đất phi nông nghiệp</c:v>
                </c:pt>
                <c:pt idx="2">
                  <c:v>Đất chưa sử dụng</c:v>
                </c:pt>
              </c:strCache>
            </c:strRef>
          </c:cat>
          <c:val>
            <c:numRef>
              <c:f>'02CH'!$L$11:$L$13</c:f>
              <c:numCache>
                <c:formatCode>_(* #.##0,00_);_(* \(#.##0,00\);_(* "-"??_);_(@_)</c:formatCode>
                <c:ptCount val="3"/>
                <c:pt idx="0">
                  <c:v>79949.540271999998</c:v>
                </c:pt>
                <c:pt idx="1">
                  <c:v>0</c:v>
                </c:pt>
                <c:pt idx="2">
                  <c:v>2966.5649270000004</c:v>
                </c:pt>
              </c:numCache>
            </c:numRef>
          </c:val>
        </c:ser>
        <c:dLbls>
          <c:showLegendKey val="0"/>
          <c:showVal val="0"/>
          <c:showCatName val="0"/>
          <c:showSerName val="0"/>
          <c:showPercent val="0"/>
          <c:showBubbleSize val="0"/>
        </c:dLbls>
        <c:gapWidth val="444"/>
        <c:overlap val="-90"/>
        <c:axId val="68418560"/>
        <c:axId val="83137280"/>
      </c:barChart>
      <c:catAx>
        <c:axId val="68418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n-US"/>
          </a:p>
        </c:txPr>
        <c:crossAx val="83137280"/>
        <c:crosses val="autoZero"/>
        <c:auto val="1"/>
        <c:lblAlgn val="ctr"/>
        <c:lblOffset val="100"/>
        <c:noMultiLvlLbl val="0"/>
      </c:catAx>
      <c:valAx>
        <c:axId val="83137280"/>
        <c:scaling>
          <c:orientation val="minMax"/>
        </c:scaling>
        <c:delete val="1"/>
        <c:axPos val="l"/>
        <c:numFmt formatCode="_(* #.##0,00_);_(* \(#.##0,00\);_(* &quot;-&quot;??_);_(@_)" sourceLinked="1"/>
        <c:majorTickMark val="out"/>
        <c:minorTickMark val="none"/>
        <c:tickLblPos val="nextTo"/>
        <c:crossAx val="68418560"/>
        <c:crosses val="autoZero"/>
        <c:crossBetween val="between"/>
      </c:valAx>
      <c:spPr>
        <a:noFill/>
        <a:ln w="25400">
          <a:noFill/>
        </a:ln>
      </c:spPr>
    </c:plotArea>
    <c:legend>
      <c:legendPos val="r"/>
      <c:layout>
        <c:manualLayout>
          <c:xMode val="edge"/>
          <c:yMode val="edge"/>
          <c:wMode val="edge"/>
          <c:hMode val="edge"/>
          <c:x val="0.29629691025463922"/>
          <c:y val="3.1141868512110725E-2"/>
          <c:w val="0.69395854757921338"/>
          <c:h val="0.10034602076124567"/>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'Compare 2'!$M$24</c:f>
              <c:strCache>
                <c:ptCount val="1"/>
                <c:pt idx="0">
                  <c:v>#REF!</c:v>
                </c:pt>
              </c:strCache>
            </c:strRef>
          </c:tx>
          <c:explosion val="25"/>
          <c:dPt>
            <c:idx val="0"/>
            <c:bubble3D val="0"/>
          </c:dPt>
          <c:dPt>
            <c:idx val="1"/>
            <c:bubble3D val="0"/>
          </c:dPt>
          <c:dPt>
            <c:idx val="2"/>
            <c:bubble3D val="0"/>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dLbls>
          <c:cat>
            <c:strRef>
              <c:f>'Compare 2'!$L$25:$L$27</c:f>
              <c:strCache>
                <c:ptCount val="3"/>
                <c:pt idx="0">
                  <c:v>Đất nông nghiệp</c:v>
                </c:pt>
                <c:pt idx="1">
                  <c:v>Đất phi nông nghiệp</c:v>
                </c:pt>
                <c:pt idx="2">
                  <c:v>Đất chưa sử dụng</c:v>
                </c:pt>
              </c:strCache>
            </c:strRef>
          </c:cat>
          <c:val>
            <c:numRef>
              <c:f>'Compare 2'!$M$25:$M$27</c:f>
              <c:numCache>
                <c:formatCode>#.##0,00</c:formatCode>
                <c:ptCount val="3"/>
                <c:pt idx="0">
                  <c:v>0</c:v>
                </c:pt>
                <c:pt idx="1">
                  <c:v>0</c:v>
                </c:pt>
                <c:pt idx="2">
                  <c:v>0</c:v>
                </c:pt>
              </c:numCache>
            </c:numRef>
          </c:val>
        </c:ser>
        <c:ser>
          <c:idx val="1"/>
          <c:order val="1"/>
          <c:tx>
            <c:strRef>
              <c:f>'Compare 2'!$N$24</c:f>
              <c:strCache>
                <c:ptCount val="1"/>
                <c:pt idx="0">
                  <c:v>#REF!</c:v>
                </c:pt>
              </c:strCache>
            </c:strRef>
          </c:tx>
          <c:explosion val="25"/>
          <c:dPt>
            <c:idx val="0"/>
            <c:bubble3D val="0"/>
          </c:dPt>
          <c:dPt>
            <c:idx val="1"/>
            <c:bubble3D val="0"/>
          </c:dPt>
          <c:dPt>
            <c:idx val="2"/>
            <c:bubble3D val="0"/>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dLbls>
          <c:cat>
            <c:strRef>
              <c:f>'Compare 2'!$L$25:$L$27</c:f>
              <c:strCache>
                <c:ptCount val="3"/>
                <c:pt idx="0">
                  <c:v>Đất nông nghiệp</c:v>
                </c:pt>
                <c:pt idx="1">
                  <c:v>Đất phi nông nghiệp</c:v>
                </c:pt>
                <c:pt idx="2">
                  <c:v>Đất chưa sử dụng</c:v>
                </c:pt>
              </c:strCache>
            </c:strRef>
          </c:cat>
          <c:val>
            <c:numRef>
              <c:f>'Compare 2'!$N$25:$N$27</c:f>
              <c:numCache>
                <c:formatCode>#.##0,00</c:formatCode>
                <c:ptCount val="3"/>
                <c:pt idx="0">
                  <c:v>78964.104772000006</c:v>
                </c:pt>
                <c:pt idx="1">
                  <c:v>0</c:v>
                </c:pt>
                <c:pt idx="2">
                  <c:v>2438.6249269999998</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2565463348495051"/>
          <c:y val="1.7361111111111112E-2"/>
          <c:w val="0.8586402092408606"/>
          <c:h val="0.10069480898221056"/>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t>Hiện trạng, 2015</a:t>
            </a:r>
          </a:p>
        </c:rich>
      </c:tx>
      <c:layout>
        <c:manualLayout>
          <c:xMode val="edge"/>
          <c:yMode val="edge"/>
          <c:x val="0.37145111877737691"/>
          <c:y val="0.83333333333333337"/>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Lbls>
            <c:dLbl>
              <c:idx val="0"/>
              <c:layout>
                <c:manualLayout>
                  <c:x val="-0.24316994750656168"/>
                  <c:y val="-0.3282199620880723"/>
                </c:manualLayout>
              </c:layout>
              <c:dLblPos val="bestFit"/>
              <c:showLegendKey val="0"/>
              <c:showVal val="0"/>
              <c:showCatName val="1"/>
              <c:showSerName val="0"/>
              <c:showPercent val="1"/>
              <c:showBubbleSize val="0"/>
            </c:dLbl>
            <c:dLbl>
              <c:idx val="1"/>
              <c:layout>
                <c:manualLayout>
                  <c:x val="-6.88849518810149E-2"/>
                  <c:y val="-1.0232939632545943E-2"/>
                </c:manualLayout>
              </c:layout>
              <c:dLblPos val="bestFit"/>
              <c:showLegendKey val="0"/>
              <c:showVal val="0"/>
              <c:showCatName val="1"/>
              <c:showSerName val="0"/>
              <c:showPercent val="1"/>
              <c:showBubbleSize val="0"/>
            </c:dLbl>
            <c:dLbl>
              <c:idx val="2"/>
              <c:layout>
                <c:manualLayout>
                  <c:x val="0.21035345581802276"/>
                  <c:y val="-1.7421988918051922E-2"/>
                </c:manualLayout>
              </c:layout>
              <c:dLblPos val="bestFit"/>
              <c:showLegendKey val="0"/>
              <c:showVal val="0"/>
              <c:showCatName val="1"/>
              <c:showSerName val="0"/>
              <c:showPercent val="1"/>
              <c:showBubbleSize val="0"/>
            </c:dLbl>
            <c:spPr>
              <a:noFill/>
              <a:ln w="25400">
                <a:noFill/>
              </a:ln>
            </c:spPr>
            <c:txPr>
              <a:bodyPr/>
              <a:lstStyle/>
              <a:p>
                <a:pPr>
                  <a:defRPr sz="900" b="0" i="0" u="none" strike="noStrike" baseline="0">
                    <a:solidFill>
                      <a:srgbClr val="333333"/>
                    </a:solidFill>
                    <a:latin typeface="Calibri"/>
                    <a:ea typeface="Calibri"/>
                    <a:cs typeface="Calibri"/>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Compare!$B$4:$B$6</c:f>
              <c:strCache>
                <c:ptCount val="3"/>
                <c:pt idx="0">
                  <c:v>Đất nông nghiệp</c:v>
                </c:pt>
                <c:pt idx="1">
                  <c:v>Đất phi nông nghiệp</c:v>
                </c:pt>
                <c:pt idx="2">
                  <c:v>Đất chưa sử dụng</c:v>
                </c:pt>
              </c:strCache>
            </c:strRef>
          </c:cat>
          <c:val>
            <c:numRef>
              <c:f>Compare!$E$4:$E$6</c:f>
              <c:numCache>
                <c:formatCode>#.##0,00</c:formatCode>
                <c:ptCount val="3"/>
                <c:pt idx="0">
                  <c:v>0.92044626763229276</c:v>
                </c:pt>
                <c:pt idx="1">
                  <c:v>4.5400144924224367E-2</c:v>
                </c:pt>
                <c:pt idx="2">
                  <c:v>3.4153587443482972E-2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1371255014527866"/>
          <c:y val="0.89930847185768448"/>
          <c:w val="0.78093715710285383"/>
          <c:h val="0.97569772528433951"/>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t>Quy hoạch được duyệt, 2020</a:t>
            </a:r>
          </a:p>
        </c:rich>
      </c:tx>
      <c:layout>
        <c:manualLayout>
          <c:xMode val="edge"/>
          <c:yMode val="edge"/>
          <c:x val="0.25723629734567699"/>
          <c:y val="0.83796296296296291"/>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Lbls>
            <c:dLbl>
              <c:idx val="1"/>
              <c:layout>
                <c:manualLayout>
                  <c:x val="-5.4605424321959757E-2"/>
                  <c:y val="1.6873359580052493E-2"/>
                </c:manualLayout>
              </c:layout>
              <c:dLblPos val="bestFit"/>
              <c:showLegendKey val="0"/>
              <c:showVal val="0"/>
              <c:showCatName val="1"/>
              <c:showSerName val="0"/>
              <c:showPercent val="1"/>
              <c:showBubbleSize val="0"/>
            </c:dLbl>
            <c:dLbl>
              <c:idx val="2"/>
              <c:layout>
                <c:manualLayout>
                  <c:x val="9.9998906386701669E-2"/>
                  <c:y val="-1.4774351122776332E-2"/>
                </c:manualLayout>
              </c:layout>
              <c:dLblPos val="bestFit"/>
              <c:showLegendKey val="0"/>
              <c:showVal val="0"/>
              <c:showCatName val="1"/>
              <c:showSerName val="0"/>
              <c:showPercent val="1"/>
              <c:showBubbleSize val="0"/>
            </c:dLbl>
            <c:spPr>
              <a:noFill/>
              <a:ln w="25400">
                <a:noFill/>
              </a:ln>
            </c:spPr>
            <c:txPr>
              <a:bodyPr/>
              <a:lstStyle/>
              <a:p>
                <a:pPr>
                  <a:defRPr sz="900" b="0" i="0" u="none" strike="noStrike" baseline="0">
                    <a:solidFill>
                      <a:srgbClr val="333333"/>
                    </a:solidFill>
                    <a:latin typeface="Calibri"/>
                    <a:ea typeface="Calibri"/>
                    <a:cs typeface="Calibri"/>
                  </a:defRPr>
                </a:pPr>
                <a:endParaRPr lang="en-US"/>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Compare!$B$4:$B$6</c:f>
              <c:strCache>
                <c:ptCount val="3"/>
                <c:pt idx="0">
                  <c:v>Đất nông nghiệp</c:v>
                </c:pt>
                <c:pt idx="1">
                  <c:v>Đất phi nông nghiệp</c:v>
                </c:pt>
                <c:pt idx="2">
                  <c:v>Đất chưa sử dụng</c:v>
                </c:pt>
              </c:strCache>
            </c:strRef>
          </c:cat>
          <c:val>
            <c:numRef>
              <c:f>Compare!$G$4:$G$6</c:f>
              <c:numCache>
                <c:formatCode>#.##0,00</c:formatCode>
                <c:ptCount val="3"/>
                <c:pt idx="0">
                  <c:v>0</c:v>
                </c:pt>
                <c:pt idx="1">
                  <c:v>0</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1506298114409338"/>
          <c:y val="0.89930847185768448"/>
          <c:w val="0.92468729065770539"/>
          <c:h val="0.97569772528433951"/>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t>Điều chỉnh quy hoạch, 2020</a:t>
            </a:r>
          </a:p>
        </c:rich>
      </c:tx>
      <c:layout>
        <c:manualLayout>
          <c:xMode val="edge"/>
          <c:yMode val="edge"/>
          <c:x val="0.27439587292967693"/>
          <c:y val="5.0926290463692042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Lbls>
            <c:spPr>
              <a:noFill/>
              <a:ln w="25400">
                <a:noFill/>
              </a:ln>
            </c:spPr>
            <c:txPr>
              <a:bodyPr/>
              <a:lstStyle/>
              <a:p>
                <a:pPr>
                  <a:defRPr sz="900" b="0" i="0" u="none" strike="noStrike" baseline="0">
                    <a:solidFill>
                      <a:srgbClr val="333333"/>
                    </a:solidFill>
                    <a:latin typeface="Calibri"/>
                    <a:ea typeface="Calibri"/>
                    <a:cs typeface="Calibri"/>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Compare!$B$4:$B$6</c:f>
              <c:strCache>
                <c:ptCount val="3"/>
                <c:pt idx="0">
                  <c:v>Đất nông nghiệp</c:v>
                </c:pt>
                <c:pt idx="1">
                  <c:v>Đất phi nông nghiệp</c:v>
                </c:pt>
                <c:pt idx="2">
                  <c:v>Đất chưa sử dụng</c:v>
                </c:pt>
              </c:strCache>
            </c:strRef>
          </c:cat>
          <c:val>
            <c:numRef>
              <c:f>Compare!$I$4:$I$6</c:f>
              <c:numCache>
                <c:formatCode>#.##0,00</c:formatCode>
                <c:ptCount val="3"/>
                <c:pt idx="0">
                  <c:v>0</c:v>
                </c:pt>
                <c:pt idx="1">
                  <c:v>0</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1637931034482758"/>
          <c:y val="0.8750029163021289"/>
          <c:w val="0.93318965517241381"/>
          <c:h val="0.95139216972878393"/>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6350">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Compare!$B$4</c:f>
              <c:strCache>
                <c:ptCount val="1"/>
                <c:pt idx="0">
                  <c:v>Đất nông nghiệp</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dLbls>
          <c:val>
            <c:numRef>
              <c:f>(Compare!$E$4,Compare!$G$4,Compare!$I$4)</c:f>
              <c:numCache>
                <c:formatCode>#.##0,00</c:formatCode>
                <c:ptCount val="3"/>
                <c:pt idx="0">
                  <c:v>0.92044626763229276</c:v>
                </c:pt>
                <c:pt idx="1">
                  <c:v>0</c:v>
                </c:pt>
                <c:pt idx="2">
                  <c:v>0</c:v>
                </c:pt>
              </c:numCache>
            </c:numRef>
          </c:val>
        </c:ser>
        <c:ser>
          <c:idx val="1"/>
          <c:order val="1"/>
          <c:tx>
            <c:strRef>
              <c:f>Compare!$B$5</c:f>
              <c:strCache>
                <c:ptCount val="1"/>
                <c:pt idx="0">
                  <c:v>Đất phi nông nghiệp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dLbls>
          <c:val>
            <c:numRef>
              <c:f>(Compare!$E$5,Compare!$G$5,Compare!$I$5)</c:f>
              <c:numCache>
                <c:formatCode>#.##0,00</c:formatCode>
                <c:ptCount val="3"/>
                <c:pt idx="0">
                  <c:v>4.5400144924224367E-2</c:v>
                </c:pt>
                <c:pt idx="1">
                  <c:v>0</c:v>
                </c:pt>
                <c:pt idx="2">
                  <c:v>0</c:v>
                </c:pt>
              </c:numCache>
            </c:numRef>
          </c:val>
        </c:ser>
        <c:ser>
          <c:idx val="2"/>
          <c:order val="2"/>
          <c:tx>
            <c:strRef>
              <c:f>Compare!$B$6</c:f>
              <c:strCache>
                <c:ptCount val="1"/>
                <c:pt idx="0">
                  <c:v>Đất chưa sử dụng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w="25400">
                <a:noFill/>
              </a:ln>
            </c:spPr>
            <c:txPr>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dLbls>
          <c:val>
            <c:numRef>
              <c:f>(Compare!$E$6,Compare!$G$6,Compare!$I$6)</c:f>
              <c:numCache>
                <c:formatCode>#.##0,00</c:formatCode>
                <c:ptCount val="3"/>
                <c:pt idx="0">
                  <c:v>3.4153587443482972E-2</c:v>
                </c:pt>
                <c:pt idx="1">
                  <c:v>0</c:v>
                </c:pt>
                <c:pt idx="2">
                  <c:v>0</c:v>
                </c:pt>
              </c:numCache>
            </c:numRef>
          </c:val>
        </c:ser>
        <c:dLbls>
          <c:showLegendKey val="0"/>
          <c:showVal val="0"/>
          <c:showCatName val="0"/>
          <c:showSerName val="0"/>
          <c:showPercent val="0"/>
          <c:showBubbleSize val="0"/>
        </c:dLbls>
        <c:gapWidth val="150"/>
        <c:shape val="box"/>
        <c:axId val="115227264"/>
        <c:axId val="115237248"/>
        <c:axId val="0"/>
      </c:bar3DChart>
      <c:catAx>
        <c:axId val="1152272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15237248"/>
        <c:crosses val="autoZero"/>
        <c:auto val="1"/>
        <c:lblAlgn val="ctr"/>
        <c:lblOffset val="100"/>
        <c:noMultiLvlLbl val="0"/>
      </c:catAx>
      <c:valAx>
        <c:axId val="1152372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15227264"/>
        <c:crosses val="autoZero"/>
        <c:crossBetween val="between"/>
      </c:valAx>
      <c:spPr>
        <a:noFill/>
        <a:ln w="25400">
          <a:noFill/>
        </a:ln>
      </c:spPr>
    </c:plotArea>
    <c:legend>
      <c:legendPos val="r"/>
      <c:layout>
        <c:manualLayout>
          <c:xMode val="edge"/>
          <c:yMode val="edge"/>
          <c:wMode val="edge"/>
          <c:hMode val="edge"/>
          <c:x val="0.2215690391642221"/>
          <c:y val="0.9062529163021289"/>
          <c:w val="0.77058967629046371"/>
          <c:h val="0.9756977252843394"/>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lineChart>
        <c:grouping val="standard"/>
        <c:varyColors val="0"/>
        <c:ser>
          <c:idx val="0"/>
          <c:order val="0"/>
          <c:marker>
            <c:symbol val="diamond"/>
            <c:size val="5"/>
          </c:marker>
          <c:cat>
            <c:strRef>
              <c:f>Compare!$B$42:$B$50</c:f>
              <c:strCache>
                <c:ptCount val="9"/>
                <c:pt idx="0">
                  <c:v>Xã Ia Trốk</c:v>
                </c:pt>
                <c:pt idx="1">
                  <c:v>Xã Ia Mrơn</c:v>
                </c:pt>
                <c:pt idx="2">
                  <c:v>Xã Kim Tân</c:v>
                </c:pt>
                <c:pt idx="3">
                  <c:v>Xã Chư Răng</c:v>
                </c:pt>
                <c:pt idx="4">
                  <c:v>Xã Pờ Tó</c:v>
                </c:pt>
                <c:pt idx="5">
                  <c:v>Xã Ia Broai</c:v>
                </c:pt>
                <c:pt idx="6">
                  <c:v>Xã Ia Tul</c:v>
                </c:pt>
                <c:pt idx="7">
                  <c:v>Xã Ia KDăm</c:v>
                </c:pt>
                <c:pt idx="8">
                  <c:v>Xã Chư Mố</c:v>
                </c:pt>
              </c:strCache>
            </c:strRef>
          </c:cat>
          <c:val>
            <c:numRef>
              <c:f>Compare!$C$42:$C$50</c:f>
              <c:numCache>
                <c:formatCode>_(* #.##0,00_);_(* \(#.##0,00\);_(* "-"??_);_(@_)</c:formatCode>
                <c:ptCount val="9"/>
                <c:pt idx="0">
                  <c:v>-19.561499999999796</c:v>
                </c:pt>
                <c:pt idx="1">
                  <c:v>-42.901500000000851</c:v>
                </c:pt>
                <c:pt idx="2">
                  <c:v>-318.66649999999936</c:v>
                </c:pt>
                <c:pt idx="3">
                  <c:v>-225.25150000000031</c:v>
                </c:pt>
                <c:pt idx="4">
                  <c:v>-238.94150000000081</c:v>
                </c:pt>
                <c:pt idx="5">
                  <c:v>-59.458166666666784</c:v>
                </c:pt>
                <c:pt idx="6">
                  <c:v>3.4318333333321789</c:v>
                </c:pt>
                <c:pt idx="7">
                  <c:v>-89.750166666666701</c:v>
                </c:pt>
                <c:pt idx="8">
                  <c:v>5.6635000000023865</c:v>
                </c:pt>
              </c:numCache>
            </c:numRef>
          </c:val>
          <c:smooth val="0"/>
        </c:ser>
        <c:dLbls>
          <c:showLegendKey val="0"/>
          <c:showVal val="0"/>
          <c:showCatName val="0"/>
          <c:showSerName val="0"/>
          <c:showPercent val="0"/>
          <c:showBubbleSize val="0"/>
        </c:dLbls>
        <c:marker val="1"/>
        <c:smooth val="0"/>
        <c:axId val="115261440"/>
        <c:axId val="115262976"/>
      </c:lineChart>
      <c:catAx>
        <c:axId val="115261440"/>
        <c:scaling>
          <c:orientation val="minMax"/>
        </c:scaling>
        <c:delete val="0"/>
        <c:axPos val="b"/>
        <c:numFmt formatCode="@" sourceLinked="1"/>
        <c:majorTickMark val="none"/>
        <c:minorTickMark val="none"/>
        <c:tickLblPos val="nextTo"/>
        <c:txPr>
          <a:bodyPr rot="-2700000" vert="horz"/>
          <a:lstStyle/>
          <a:p>
            <a:pPr>
              <a:defRPr sz="800" b="0" i="0" u="none" strike="noStrike" baseline="0">
                <a:solidFill>
                  <a:srgbClr val="000000"/>
                </a:solidFill>
                <a:latin typeface="Calibri"/>
                <a:ea typeface="Calibri"/>
                <a:cs typeface="Calibri"/>
              </a:defRPr>
            </a:pPr>
            <a:endParaRPr lang="en-US"/>
          </a:p>
        </c:txPr>
        <c:crossAx val="115262976"/>
        <c:crosses val="autoZero"/>
        <c:auto val="1"/>
        <c:lblAlgn val="ctr"/>
        <c:lblOffset val="100"/>
        <c:noMultiLvlLbl val="0"/>
      </c:catAx>
      <c:valAx>
        <c:axId val="115262976"/>
        <c:scaling>
          <c:orientation val="minMax"/>
        </c:scaling>
        <c:delete val="0"/>
        <c:axPos val="l"/>
        <c:majorGridlines/>
        <c:numFmt formatCode="_(* #.##0,00_);_(* \(#.##0,00\);_(* &quot;-&quot;??_);_(@_)" sourceLinked="1"/>
        <c:majorTickMark val="none"/>
        <c:minorTickMark val="none"/>
        <c:tickLblPos val="nextTo"/>
        <c:spPr>
          <a:ln w="6350">
            <a:noFill/>
          </a:ln>
        </c:spPr>
        <c:txPr>
          <a:bodyPr rot="0" vert="horz"/>
          <a:lstStyle/>
          <a:p>
            <a:pPr>
              <a:defRPr sz="800" b="0" i="0" u="none" strike="noStrike" baseline="0">
                <a:solidFill>
                  <a:srgbClr val="000000"/>
                </a:solidFill>
                <a:latin typeface="Calibri"/>
                <a:ea typeface="Calibri"/>
                <a:cs typeface="Calibri"/>
              </a:defRPr>
            </a:pPr>
            <a:endParaRPr lang="en-US"/>
          </a:p>
        </c:txPr>
        <c:crossAx val="1152614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Compare!$C$52</c:f>
              <c:strCache>
                <c:ptCount val="1"/>
                <c:pt idx="0">
                  <c:v>2020</c:v>
                </c:pt>
              </c:strCache>
            </c:strRef>
          </c:tx>
          <c:marker>
            <c:symbol val="diamond"/>
            <c:size val="5"/>
          </c:marker>
          <c:cat>
            <c:strRef>
              <c:f>Compare!$B$53:$B$61</c:f>
              <c:strCache>
                <c:ptCount val="9"/>
                <c:pt idx="0">
                  <c:v>Xã Ia Trốk</c:v>
                </c:pt>
                <c:pt idx="1">
                  <c:v>Xã Ia Mrơn</c:v>
                </c:pt>
                <c:pt idx="2">
                  <c:v>Xã Kim Tân</c:v>
                </c:pt>
                <c:pt idx="3">
                  <c:v>Xã Chư Răng</c:v>
                </c:pt>
                <c:pt idx="4">
                  <c:v>Xã Pờ Tó</c:v>
                </c:pt>
                <c:pt idx="5">
                  <c:v>Xã Ia Broai</c:v>
                </c:pt>
                <c:pt idx="6">
                  <c:v>Xã Ia Tul</c:v>
                </c:pt>
                <c:pt idx="7">
                  <c:v>Xã Ia KDăm</c:v>
                </c:pt>
                <c:pt idx="8">
                  <c:v>Xã Chư Mố</c:v>
                </c:pt>
              </c:strCache>
            </c:strRef>
          </c:cat>
          <c:val>
            <c:numRef>
              <c:f>Compare!$C$53:$C$61</c:f>
              <c:numCache>
                <c:formatCode>_(* #.##0,00_);_(* \(#.##0,00\);_(* "-"??_);_(@_)</c:formatCode>
                <c:ptCount val="9"/>
                <c:pt idx="0">
                  <c:v>0</c:v>
                </c:pt>
                <c:pt idx="1">
                  <c:v>0</c:v>
                </c:pt>
                <c:pt idx="2">
                  <c:v>0</c:v>
                </c:pt>
                <c:pt idx="3">
                  <c:v>0</c:v>
                </c:pt>
                <c:pt idx="4">
                  <c:v>0</c:v>
                </c:pt>
                <c:pt idx="5">
                  <c:v>0</c:v>
                </c:pt>
                <c:pt idx="6">
                  <c:v>0</c:v>
                </c:pt>
                <c:pt idx="7">
                  <c:v>0</c:v>
                </c:pt>
                <c:pt idx="8">
                  <c:v>0</c:v>
                </c:pt>
              </c:numCache>
            </c:numRef>
          </c:val>
          <c:smooth val="0"/>
        </c:ser>
        <c:ser>
          <c:idx val="1"/>
          <c:order val="1"/>
          <c:tx>
            <c:strRef>
              <c:f>Compare!$D$52</c:f>
              <c:strCache>
                <c:ptCount val="1"/>
                <c:pt idx="0">
                  <c:v>2030</c:v>
                </c:pt>
              </c:strCache>
            </c:strRef>
          </c:tx>
          <c:marker>
            <c:symbol val="square"/>
            <c:size val="5"/>
          </c:marker>
          <c:cat>
            <c:strRef>
              <c:f>Compare!$B$53:$B$61</c:f>
              <c:strCache>
                <c:ptCount val="9"/>
                <c:pt idx="0">
                  <c:v>Xã Ia Trốk</c:v>
                </c:pt>
                <c:pt idx="1">
                  <c:v>Xã Ia Mrơn</c:v>
                </c:pt>
                <c:pt idx="2">
                  <c:v>Xã Kim Tân</c:v>
                </c:pt>
                <c:pt idx="3">
                  <c:v>Xã Chư Răng</c:v>
                </c:pt>
                <c:pt idx="4">
                  <c:v>Xã Pờ Tó</c:v>
                </c:pt>
                <c:pt idx="5">
                  <c:v>Xã Ia Broai</c:v>
                </c:pt>
                <c:pt idx="6">
                  <c:v>Xã Ia Tul</c:v>
                </c:pt>
                <c:pt idx="7">
                  <c:v>Xã Ia KDăm</c:v>
                </c:pt>
                <c:pt idx="8">
                  <c:v>Xã Chư Mố</c:v>
                </c:pt>
              </c:strCache>
            </c:strRef>
          </c:cat>
          <c:val>
            <c:numRef>
              <c:f>Compare!$D$53:$D$61</c:f>
              <c:numCache>
                <c:formatCode>_(* #.##0,00_);_(* \(#.##0,00\);_(* "-"??_);_(@_)</c:formatCode>
                <c:ptCount val="9"/>
                <c:pt idx="0">
                  <c:v>445.03637799999996</c:v>
                </c:pt>
                <c:pt idx="1">
                  <c:v>474.43097899999998</c:v>
                </c:pt>
                <c:pt idx="2">
                  <c:v>731.012742</c:v>
                </c:pt>
                <c:pt idx="3">
                  <c:v>511.29133199999995</c:v>
                </c:pt>
                <c:pt idx="4">
                  <c:v>1064.255635</c:v>
                </c:pt>
                <c:pt idx="5">
                  <c:v>371.21419466666669</c:v>
                </c:pt>
                <c:pt idx="6">
                  <c:v>614.22925166666664</c:v>
                </c:pt>
                <c:pt idx="7">
                  <c:v>637.87516366666659</c:v>
                </c:pt>
                <c:pt idx="8">
                  <c:v>533.13557100000003</c:v>
                </c:pt>
              </c:numCache>
            </c:numRef>
          </c:val>
          <c:smooth val="0"/>
        </c:ser>
        <c:dLbls>
          <c:showLegendKey val="0"/>
          <c:showVal val="0"/>
          <c:showCatName val="0"/>
          <c:showSerName val="0"/>
          <c:showPercent val="0"/>
          <c:showBubbleSize val="0"/>
        </c:dLbls>
        <c:marker val="1"/>
        <c:smooth val="0"/>
        <c:axId val="115308032"/>
        <c:axId val="115309568"/>
      </c:lineChart>
      <c:catAx>
        <c:axId val="115308032"/>
        <c:scaling>
          <c:orientation val="minMax"/>
        </c:scaling>
        <c:delete val="0"/>
        <c:axPos val="b"/>
        <c:numFmt formatCode="@" sourceLinked="1"/>
        <c:majorTickMark val="none"/>
        <c:minorTickMark val="none"/>
        <c:tickLblPos val="nextTo"/>
        <c:txPr>
          <a:bodyPr rot="-2700000" vert="horz"/>
          <a:lstStyle/>
          <a:p>
            <a:pPr>
              <a:defRPr sz="800" b="0" i="0" u="none" strike="noStrike" baseline="0">
                <a:solidFill>
                  <a:srgbClr val="000000"/>
                </a:solidFill>
                <a:latin typeface="Calibri"/>
                <a:ea typeface="Calibri"/>
                <a:cs typeface="Calibri"/>
              </a:defRPr>
            </a:pPr>
            <a:endParaRPr lang="en-US"/>
          </a:p>
        </c:txPr>
        <c:crossAx val="115309568"/>
        <c:crosses val="autoZero"/>
        <c:auto val="1"/>
        <c:lblAlgn val="ctr"/>
        <c:lblOffset val="100"/>
        <c:noMultiLvlLbl val="0"/>
      </c:catAx>
      <c:valAx>
        <c:axId val="115309568"/>
        <c:scaling>
          <c:orientation val="minMax"/>
        </c:scaling>
        <c:delete val="0"/>
        <c:axPos val="l"/>
        <c:majorGridlines/>
        <c:numFmt formatCode="_(* #.##0,00_);_(* \(#.##0,00\);_(* &quot;-&quot;??_);_(@_)" sourceLinked="1"/>
        <c:majorTickMark val="none"/>
        <c:minorTickMark val="none"/>
        <c:tickLblPos val="nextTo"/>
        <c:spPr>
          <a:ln w="6350">
            <a:noFill/>
          </a:ln>
        </c:spPr>
        <c:txPr>
          <a:bodyPr rot="0" vert="horz"/>
          <a:lstStyle/>
          <a:p>
            <a:pPr>
              <a:defRPr sz="800" b="0" i="0" u="none" strike="noStrike" baseline="0">
                <a:solidFill>
                  <a:srgbClr val="000000"/>
                </a:solidFill>
                <a:latin typeface="Calibri"/>
                <a:ea typeface="Calibri"/>
                <a:cs typeface="Calibri"/>
              </a:defRPr>
            </a:pPr>
            <a:endParaRPr lang="en-US"/>
          </a:p>
        </c:txPr>
        <c:crossAx val="115308032"/>
        <c:crosses val="autoZero"/>
        <c:crossBetween val="between"/>
      </c:valAx>
    </c:plotArea>
    <c:legend>
      <c:legendPos val="r"/>
      <c:layout>
        <c:manualLayout>
          <c:xMode val="edge"/>
          <c:yMode val="edge"/>
          <c:wMode val="edge"/>
          <c:hMode val="edge"/>
          <c:x val="0.37130868135153988"/>
          <c:y val="0.90640394088669951"/>
          <c:w val="0.62447368129616698"/>
          <c:h val="0.97044334975369462"/>
        </c:manualLayout>
      </c:layout>
      <c:overlay val="0"/>
      <c:txPr>
        <a:bodyPr/>
        <a:lstStyle/>
        <a:p>
          <a:pPr>
            <a:defRPr sz="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Compare!$C$64</c:f>
              <c:strCache>
                <c:ptCount val="1"/>
                <c:pt idx="0">
                  <c:v>2020</c:v>
                </c:pt>
              </c:strCache>
            </c:strRef>
          </c:tx>
          <c:marker>
            <c:symbol val="diamond"/>
            <c:size val="5"/>
          </c:marker>
          <c:cat>
            <c:strRef>
              <c:f>Compare!$B$65:$B$73</c:f>
              <c:strCache>
                <c:ptCount val="9"/>
                <c:pt idx="0">
                  <c:v>Xã Ia Trốk</c:v>
                </c:pt>
                <c:pt idx="1">
                  <c:v>Xã Ia Mrơn</c:v>
                </c:pt>
                <c:pt idx="2">
                  <c:v>Xã Kim Tân</c:v>
                </c:pt>
                <c:pt idx="3">
                  <c:v>Xã Chư Răng</c:v>
                </c:pt>
                <c:pt idx="4">
                  <c:v>Xã Pờ Tó</c:v>
                </c:pt>
                <c:pt idx="5">
                  <c:v>Xã Ia Broai</c:v>
                </c:pt>
                <c:pt idx="6">
                  <c:v>Xã Ia Tul</c:v>
                </c:pt>
                <c:pt idx="7">
                  <c:v>Xã Ia KDăm</c:v>
                </c:pt>
                <c:pt idx="8">
                  <c:v>Xã Chư Mố</c:v>
                </c:pt>
              </c:strCache>
            </c:strRef>
          </c:cat>
          <c:val>
            <c:numRef>
              <c:f>Compare!$C$65:$C$73</c:f>
              <c:numCache>
                <c:formatCode>_(* #.##0,00_);_(* \(#.##0,00\);_(* "-"??_);_(@_)</c:formatCode>
                <c:ptCount val="9"/>
                <c:pt idx="0">
                  <c:v>0.77512300000000001</c:v>
                </c:pt>
                <c:pt idx="1">
                  <c:v>10.114706999999999</c:v>
                </c:pt>
                <c:pt idx="2">
                  <c:v>23.220834</c:v>
                </c:pt>
                <c:pt idx="3">
                  <c:v>26.950219000000001</c:v>
                </c:pt>
                <c:pt idx="4">
                  <c:v>240.63225</c:v>
                </c:pt>
                <c:pt idx="5">
                  <c:v>26.40915</c:v>
                </c:pt>
                <c:pt idx="6">
                  <c:v>1668.342036</c:v>
                </c:pt>
                <c:pt idx="7">
                  <c:v>152.913263</c:v>
                </c:pt>
                <c:pt idx="8">
                  <c:v>817.20734500000003</c:v>
                </c:pt>
              </c:numCache>
            </c:numRef>
          </c:val>
          <c:smooth val="0"/>
        </c:ser>
        <c:ser>
          <c:idx val="1"/>
          <c:order val="1"/>
          <c:tx>
            <c:strRef>
              <c:f>Compare!$D$64</c:f>
              <c:strCache>
                <c:ptCount val="1"/>
                <c:pt idx="0">
                  <c:v>2030</c:v>
                </c:pt>
              </c:strCache>
            </c:strRef>
          </c:tx>
          <c:marker>
            <c:symbol val="square"/>
            <c:size val="5"/>
          </c:marker>
          <c:cat>
            <c:strRef>
              <c:f>Compare!$B$65:$B$73</c:f>
              <c:strCache>
                <c:ptCount val="9"/>
                <c:pt idx="0">
                  <c:v>Xã Ia Trốk</c:v>
                </c:pt>
                <c:pt idx="1">
                  <c:v>Xã Ia Mrơn</c:v>
                </c:pt>
                <c:pt idx="2">
                  <c:v>Xã Kim Tân</c:v>
                </c:pt>
                <c:pt idx="3">
                  <c:v>Xã Chư Răng</c:v>
                </c:pt>
                <c:pt idx="4">
                  <c:v>Xã Pờ Tó</c:v>
                </c:pt>
                <c:pt idx="5">
                  <c:v>Xã Ia Broai</c:v>
                </c:pt>
                <c:pt idx="6">
                  <c:v>Xã Ia Tul</c:v>
                </c:pt>
                <c:pt idx="7">
                  <c:v>Xã Ia KDăm</c:v>
                </c:pt>
                <c:pt idx="8">
                  <c:v>Xã Chư Mố</c:v>
                </c:pt>
              </c:strCache>
            </c:strRef>
          </c:cat>
          <c:val>
            <c:numRef>
              <c:f>Compare!$D$65:$D$73</c:f>
              <c:numCache>
                <c:formatCode>_(* #.##0,00_);_(* \(#.##0,00\);_(* "-"??_);_(@_)</c:formatCode>
                <c:ptCount val="9"/>
                <c:pt idx="0">
                  <c:v>0.77512300000000001</c:v>
                </c:pt>
                <c:pt idx="1">
                  <c:v>10.114706999999999</c:v>
                </c:pt>
                <c:pt idx="2">
                  <c:v>20.500834000000001</c:v>
                </c:pt>
                <c:pt idx="3">
                  <c:v>26.950219000000001</c:v>
                </c:pt>
                <c:pt idx="4">
                  <c:v>240.63225</c:v>
                </c:pt>
                <c:pt idx="5">
                  <c:v>26.40915</c:v>
                </c:pt>
                <c:pt idx="6">
                  <c:v>1403.832036</c:v>
                </c:pt>
                <c:pt idx="7">
                  <c:v>19.923262999999992</c:v>
                </c:pt>
                <c:pt idx="8">
                  <c:v>689.487345</c:v>
                </c:pt>
              </c:numCache>
            </c:numRef>
          </c:val>
          <c:smooth val="0"/>
        </c:ser>
        <c:dLbls>
          <c:showLegendKey val="0"/>
          <c:showVal val="0"/>
          <c:showCatName val="0"/>
          <c:showSerName val="0"/>
          <c:showPercent val="0"/>
          <c:showBubbleSize val="0"/>
        </c:dLbls>
        <c:marker val="1"/>
        <c:smooth val="0"/>
        <c:axId val="115506560"/>
        <c:axId val="115512448"/>
      </c:lineChart>
      <c:catAx>
        <c:axId val="115506560"/>
        <c:scaling>
          <c:orientation val="minMax"/>
        </c:scaling>
        <c:delete val="0"/>
        <c:axPos val="b"/>
        <c:numFmt formatCode="@" sourceLinked="1"/>
        <c:majorTickMark val="none"/>
        <c:minorTickMark val="none"/>
        <c:tickLblPos val="nextTo"/>
        <c:txPr>
          <a:bodyPr rot="-2700000" vert="horz"/>
          <a:lstStyle/>
          <a:p>
            <a:pPr>
              <a:defRPr sz="800" b="0" i="0" u="none" strike="noStrike" baseline="0">
                <a:solidFill>
                  <a:srgbClr val="000000"/>
                </a:solidFill>
                <a:latin typeface="Calibri"/>
                <a:ea typeface="Calibri"/>
                <a:cs typeface="Calibri"/>
              </a:defRPr>
            </a:pPr>
            <a:endParaRPr lang="en-US"/>
          </a:p>
        </c:txPr>
        <c:crossAx val="115512448"/>
        <c:crosses val="autoZero"/>
        <c:auto val="1"/>
        <c:lblAlgn val="ctr"/>
        <c:lblOffset val="100"/>
        <c:noMultiLvlLbl val="0"/>
      </c:catAx>
      <c:valAx>
        <c:axId val="115512448"/>
        <c:scaling>
          <c:orientation val="minMax"/>
        </c:scaling>
        <c:delete val="0"/>
        <c:axPos val="l"/>
        <c:majorGridlines/>
        <c:numFmt formatCode="_(* #.##0,00_);_(* \(#.##0,00\);_(* &quot;-&quot;??_);_(@_)" sourceLinked="1"/>
        <c:majorTickMark val="none"/>
        <c:minorTickMark val="none"/>
        <c:tickLblPos val="nextTo"/>
        <c:spPr>
          <a:ln w="6350">
            <a:noFill/>
          </a:ln>
        </c:spPr>
        <c:txPr>
          <a:bodyPr rot="0" vert="horz"/>
          <a:lstStyle/>
          <a:p>
            <a:pPr>
              <a:defRPr sz="800" b="0" i="0" u="none" strike="noStrike" baseline="0">
                <a:solidFill>
                  <a:srgbClr val="000000"/>
                </a:solidFill>
                <a:latin typeface="Calibri"/>
                <a:ea typeface="Calibri"/>
                <a:cs typeface="Calibri"/>
              </a:defRPr>
            </a:pPr>
            <a:endParaRPr lang="en-US"/>
          </a:p>
        </c:txPr>
        <c:crossAx val="115506560"/>
        <c:crosses val="autoZero"/>
        <c:crossBetween val="between"/>
      </c:valAx>
    </c:plotArea>
    <c:legend>
      <c:legendPos val="r"/>
      <c:layout>
        <c:manualLayout>
          <c:xMode val="edge"/>
          <c:yMode val="edge"/>
          <c:wMode val="edge"/>
          <c:hMode val="edge"/>
          <c:x val="0.37130868135153988"/>
          <c:y val="0.90476634865086314"/>
          <c:w val="0.62447368129616698"/>
          <c:h val="0.9682589676290464"/>
        </c:manualLayout>
      </c:layout>
      <c:overlay val="0"/>
      <c:txPr>
        <a:bodyPr/>
        <a:lstStyle/>
        <a:p>
          <a:pPr>
            <a:defRPr sz="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percentStacked"/>
        <c:varyColors val="0"/>
        <c:ser>
          <c:idx val="0"/>
          <c:order val="0"/>
          <c:tx>
            <c:strRef>
              <c:f>Compare!$B$4:$B$5</c:f>
              <c:strCache>
                <c:ptCount val="1"/>
                <c:pt idx="0">
                  <c:v>Đất nông nghiệp Đất phi nông nghiệp</c:v>
                </c:pt>
              </c:strCache>
            </c:strRef>
          </c:tx>
          <c:invertIfNegative val="0"/>
          <c:val>
            <c:numRef>
              <c:f>Compare!$B$6</c:f>
              <c:numCache>
                <c:formatCode>General</c:formatCode>
                <c:ptCount val="1"/>
                <c:pt idx="0">
                  <c:v>0</c:v>
                </c:pt>
              </c:numCache>
            </c:numRef>
          </c:val>
        </c:ser>
        <c:ser>
          <c:idx val="1"/>
          <c:order val="1"/>
          <c:tx>
            <c:strRef>
              <c:f>Compare!$D$2:$D$3</c:f>
              <c:strCache>
                <c:ptCount val="1"/>
                <c:pt idx="0">
                  <c:v>HT, 2020</c:v>
                </c:pt>
              </c:strCache>
            </c:strRef>
          </c:tx>
          <c:invertIfNegative val="0"/>
          <c:val>
            <c:numRef>
              <c:f>Compare!$D$4:$D$6</c:f>
              <c:numCache>
                <c:formatCode>#.##0,00</c:formatCode>
                <c:ptCount val="3"/>
                <c:pt idx="0">
                  <c:v>79949.540271999998</c:v>
                </c:pt>
                <c:pt idx="1">
                  <c:v>3943.4357470000004</c:v>
                </c:pt>
                <c:pt idx="2">
                  <c:v>2966.5649270000004</c:v>
                </c:pt>
              </c:numCache>
            </c:numRef>
          </c:val>
        </c:ser>
        <c:ser>
          <c:idx val="2"/>
          <c:order val="2"/>
          <c:tx>
            <c:strRef>
              <c:f>Compare!$F$2:$F$3</c:f>
              <c:strCache>
                <c:ptCount val="1"/>
                <c:pt idx="0">
                  <c:v>QH, 2030</c:v>
                </c:pt>
              </c:strCache>
            </c:strRef>
          </c:tx>
          <c:invertIfNegative val="0"/>
          <c:val>
            <c:numRef>
              <c:f>Compare!$F$4:$F$6</c:f>
              <c:numCache>
                <c:formatCode>#.##0,00</c:formatCode>
                <c:ptCount val="3"/>
                <c:pt idx="0">
                  <c:v>0</c:v>
                </c:pt>
                <c:pt idx="1">
                  <c:v>0</c:v>
                </c:pt>
                <c:pt idx="2">
                  <c:v>0</c:v>
                </c:pt>
              </c:numCache>
            </c:numRef>
          </c:val>
        </c:ser>
        <c:ser>
          <c:idx val="3"/>
          <c:order val="3"/>
          <c:tx>
            <c:strRef>
              <c:f>Compare!$H$2:$H$3</c:f>
              <c:strCache>
                <c:ptCount val="1"/>
                <c:pt idx="0">
                  <c:v>Phân bổ 2030</c:v>
                </c:pt>
              </c:strCache>
            </c:strRef>
          </c:tx>
          <c:invertIfNegative val="0"/>
          <c:val>
            <c:numRef>
              <c:f>Compare!$H$4:$H$6</c:f>
              <c:numCache>
                <c:formatCode>#.##0,00</c:formatCode>
                <c:ptCount val="3"/>
                <c:pt idx="0">
                  <c:v>0</c:v>
                </c:pt>
                <c:pt idx="1">
                  <c:v>0</c:v>
                </c:pt>
                <c:pt idx="2">
                  <c:v>0</c:v>
                </c:pt>
              </c:numCache>
            </c:numRef>
          </c:val>
        </c:ser>
        <c:ser>
          <c:idx val="4"/>
          <c:order val="4"/>
          <c:tx>
            <c:strRef>
              <c:f>Compare!$J$2:$J$3</c:f>
              <c:strCache>
                <c:ptCount val="1"/>
                <c:pt idx="0">
                  <c:v>Điều chỉnh 2020</c:v>
                </c:pt>
              </c:strCache>
            </c:strRef>
          </c:tx>
          <c:invertIfNegative val="0"/>
          <c:val>
            <c:numRef>
              <c:f>Compare!$J$4:$J$6</c:f>
              <c:numCache>
                <c:formatCode>#.##0,00</c:formatCode>
                <c:ptCount val="3"/>
                <c:pt idx="0">
                  <c:v>78964.104772000006</c:v>
                </c:pt>
                <c:pt idx="1">
                  <c:v>0</c:v>
                </c:pt>
                <c:pt idx="2">
                  <c:v>2438.6249269999998</c:v>
                </c:pt>
              </c:numCache>
            </c:numRef>
          </c:val>
        </c:ser>
        <c:dLbls>
          <c:showLegendKey val="0"/>
          <c:showVal val="0"/>
          <c:showCatName val="0"/>
          <c:showSerName val="0"/>
          <c:showPercent val="0"/>
          <c:showBubbleSize val="0"/>
        </c:dLbls>
        <c:gapWidth val="55"/>
        <c:overlap val="100"/>
        <c:axId val="115691520"/>
        <c:axId val="115693056"/>
      </c:barChart>
      <c:catAx>
        <c:axId val="1156915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693056"/>
        <c:crosses val="autoZero"/>
        <c:auto val="1"/>
        <c:lblAlgn val="ctr"/>
        <c:lblOffset val="100"/>
        <c:noMultiLvlLbl val="0"/>
      </c:catAx>
      <c:valAx>
        <c:axId val="11569305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691520"/>
        <c:crosses val="autoZero"/>
        <c:crossBetween val="between"/>
      </c:valAx>
    </c:plotArea>
    <c:legend>
      <c:legendPos val="r"/>
      <c:layout>
        <c:manualLayout>
          <c:xMode val="edge"/>
          <c:yMode val="edge"/>
          <c:wMode val="edge"/>
          <c:hMode val="edge"/>
          <c:x val="0.64957399555824757"/>
          <c:y val="0.29545454545454547"/>
          <c:w val="0.98504475402113201"/>
          <c:h val="0.86688311688311692"/>
        </c:manualLayout>
      </c:layout>
      <c:overlay val="0"/>
      <c:txPr>
        <a:bodyPr/>
        <a:lstStyle/>
        <a:p>
          <a:pPr>
            <a:defRPr sz="50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5B9BD5"/>
            </a:solidFill>
            <a:ln w="25400">
              <a:noFill/>
            </a:ln>
          </c:spPr>
          <c:invertIfNegative val="0"/>
          <c:cat>
            <c:strRef>
              <c:f>'03CH'!$B$78:$B$92</c:f>
              <c:strCache>
                <c:ptCount val="15"/>
                <c:pt idx="0">
                  <c:v> Xã Ia Trốk </c:v>
                </c:pt>
                <c:pt idx="1">
                  <c:v> Xã Ia Mrơn </c:v>
                </c:pt>
                <c:pt idx="2">
                  <c:v> Xã Kim Tân </c:v>
                </c:pt>
                <c:pt idx="3">
                  <c:v> Xã Chư Răng </c:v>
                </c:pt>
                <c:pt idx="4">
                  <c:v> Xã Pờ Tó </c:v>
                </c:pt>
                <c:pt idx="5">
                  <c:v> Xã Ia Broai </c:v>
                </c:pt>
                <c:pt idx="6">
                  <c:v> Xã Ia Tul </c:v>
                </c:pt>
                <c:pt idx="7">
                  <c:v> Xã Ia KDăm </c:v>
                </c:pt>
                <c:pt idx="8">
                  <c:v> Xã Chư Mố </c:v>
                </c:pt>
                <c:pt idx="9">
                  <c:v> #REF! </c:v>
                </c:pt>
                <c:pt idx="10">
                  <c:v> #REF! </c:v>
                </c:pt>
                <c:pt idx="11">
                  <c:v> #REF! </c:v>
                </c:pt>
                <c:pt idx="12">
                  <c:v> #REF! </c:v>
                </c:pt>
                <c:pt idx="13">
                  <c:v> #REF! </c:v>
                </c:pt>
                <c:pt idx="14">
                  <c:v> #REF! </c:v>
                </c:pt>
              </c:strCache>
            </c:strRef>
          </c:cat>
          <c:val>
            <c:numRef>
              <c:f>'03CH'!$H$78:$H$92</c:f>
            </c:numRef>
          </c:val>
        </c:ser>
        <c:dLbls>
          <c:showLegendKey val="0"/>
          <c:showVal val="0"/>
          <c:showCatName val="0"/>
          <c:showSerName val="0"/>
          <c:showPercent val="0"/>
          <c:showBubbleSize val="0"/>
        </c:dLbls>
        <c:gapWidth val="219"/>
        <c:overlap val="-27"/>
        <c:axId val="146685952"/>
        <c:axId val="146687872"/>
      </c:barChart>
      <c:catAx>
        <c:axId val="146685952"/>
        <c:scaling>
          <c:orientation val="minMax"/>
        </c:scaling>
        <c:delete val="0"/>
        <c:axPos val="b"/>
        <c:numFmt formatCode="_(* #,##000_);_(* \(#,##000\);_(* &quot;-&quot;??_);_(@_)"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46687872"/>
        <c:crosses val="autoZero"/>
        <c:auto val="1"/>
        <c:lblAlgn val="ctr"/>
        <c:lblOffset val="100"/>
        <c:noMultiLvlLbl val="0"/>
      </c:catAx>
      <c:valAx>
        <c:axId val="146687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466859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'03CH'!$B$118:$C$118</c:f>
              <c:strCache>
                <c:ptCount val="1"/>
                <c:pt idx="0">
                  <c:v>Đất nông nghiệp</c:v>
                </c:pt>
              </c:strCache>
            </c:strRef>
          </c:tx>
          <c:spPr>
            <a:solidFill>
              <a:srgbClr val="5B9BD5"/>
            </a:solidFill>
            <a:ln w="25400">
              <a:noFill/>
            </a:ln>
          </c:spPr>
          <c:invertIfNegative val="0"/>
          <c:cat>
            <c:multiLvlStrRef>
              <c:f>'03CH'!$F$117:$G$117</c:f>
            </c:multiLvlStrRef>
          </c:cat>
          <c:val>
            <c:numRef>
              <c:f>'03CH'!$F$118:$G$118</c:f>
            </c:numRef>
          </c:val>
        </c:ser>
        <c:ser>
          <c:idx val="1"/>
          <c:order val="1"/>
          <c:tx>
            <c:strRef>
              <c:f>'03CH'!$B$119:$C$119</c:f>
              <c:strCache>
                <c:ptCount val="1"/>
                <c:pt idx="0">
                  <c:v>Đất phi nông nghiệp</c:v>
                </c:pt>
              </c:strCache>
            </c:strRef>
          </c:tx>
          <c:spPr>
            <a:solidFill>
              <a:srgbClr val="ED7D31"/>
            </a:solidFill>
            <a:ln w="25400">
              <a:noFill/>
            </a:ln>
          </c:spPr>
          <c:invertIfNegative val="0"/>
          <c:cat>
            <c:multiLvlStrRef>
              <c:f>'03CH'!$F$117:$G$117</c:f>
            </c:multiLvlStrRef>
          </c:cat>
          <c:val>
            <c:numRef>
              <c:f>'03CH'!$F$119:$G$119</c:f>
            </c:numRef>
          </c:val>
        </c:ser>
        <c:ser>
          <c:idx val="2"/>
          <c:order val="2"/>
          <c:tx>
            <c:strRef>
              <c:f>'03CH'!$B$120:$C$120</c:f>
              <c:strCache>
                <c:ptCount val="1"/>
                <c:pt idx="0">
                  <c:v>Đất chưa sử dụng</c:v>
                </c:pt>
              </c:strCache>
            </c:strRef>
          </c:tx>
          <c:spPr>
            <a:solidFill>
              <a:srgbClr val="A5A5A5"/>
            </a:solidFill>
            <a:ln w="25400">
              <a:noFill/>
            </a:ln>
          </c:spPr>
          <c:invertIfNegative val="0"/>
          <c:cat>
            <c:multiLvlStrRef>
              <c:f>'03CH'!$F$117:$G$117</c:f>
            </c:multiLvlStrRef>
          </c:cat>
          <c:val>
            <c:numRef>
              <c:f>'03CH'!$F$120:$G$120</c:f>
            </c:numRef>
          </c:val>
        </c:ser>
        <c:dLbls>
          <c:showLegendKey val="0"/>
          <c:showVal val="0"/>
          <c:showCatName val="0"/>
          <c:showSerName val="0"/>
          <c:showPercent val="0"/>
          <c:showBubbleSize val="0"/>
        </c:dLbls>
        <c:gapWidth val="219"/>
        <c:overlap val="-27"/>
        <c:axId val="97601792"/>
        <c:axId val="97603584"/>
      </c:barChart>
      <c:catAx>
        <c:axId val="976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97603584"/>
        <c:crosses val="autoZero"/>
        <c:auto val="1"/>
        <c:lblAlgn val="ctr"/>
        <c:lblOffset val="100"/>
        <c:noMultiLvlLbl val="0"/>
      </c:catAx>
      <c:valAx>
        <c:axId val="97603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976017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a:defRPr sz="900" b="0" i="0" u="none" strike="noStrike" baseline="0">
                <a:solidFill>
                  <a:srgbClr val="333333"/>
                </a:solidFill>
                <a:latin typeface="Calibri"/>
                <a:ea typeface="Calibri"/>
                <a:cs typeface="Calibri"/>
              </a:defRPr>
            </a:pPr>
            <a:endParaRPr lang="en-US"/>
          </a:p>
        </c:txPr>
      </c:dTable>
      <c:spPr>
        <a:noFill/>
        <a:ln w="25400">
          <a:noFill/>
        </a:ln>
      </c:spPr>
    </c:plotArea>
    <c:legend>
      <c:legendPos val="r"/>
      <c:layout>
        <c:manualLayout>
          <c:xMode val="edge"/>
          <c:yMode val="edge"/>
          <c:wMode val="edge"/>
          <c:hMode val="edge"/>
          <c:x val="0.18811881188118812"/>
          <c:y val="0.909967845659164"/>
          <c:w val="0.75"/>
          <c:h val="0.97427652733118975"/>
        </c:manualLayout>
      </c:layout>
      <c:overlay val="0"/>
      <c:spPr>
        <a:noFill/>
        <a:ln w="25400">
          <a:noFill/>
        </a:ln>
      </c:spPr>
      <c:txPr>
        <a:bodyPr/>
        <a:lstStyle/>
        <a:p>
          <a:pPr>
            <a:defRPr sz="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'03CH'!$B$122:$C$122</c:f>
              <c:strCache>
                <c:ptCount val="1"/>
                <c:pt idx="0">
                  <c:v>Đất nông nghiệp NNP</c:v>
                </c:pt>
              </c:strCache>
            </c:strRef>
          </c:tx>
          <c:invertIfNegative val="0"/>
          <c:cat>
            <c:multiLvlStrRef>
              <c:f>'03CH'!$D$121:$D$121</c:f>
            </c:multiLvlStrRef>
          </c:cat>
          <c:val>
            <c:numRef>
              <c:f>'03CH'!$D$122:$D$122</c:f>
            </c:numRef>
          </c:val>
        </c:ser>
        <c:ser>
          <c:idx val="1"/>
          <c:order val="1"/>
          <c:tx>
            <c:strRef>
              <c:f>'03CH'!$B$123:$C$123</c:f>
              <c:strCache>
                <c:ptCount val="1"/>
                <c:pt idx="0">
                  <c:v>Đất phi nông nghiệp PNN</c:v>
                </c:pt>
              </c:strCache>
            </c:strRef>
          </c:tx>
          <c:invertIfNegative val="0"/>
          <c:cat>
            <c:multiLvlStrRef>
              <c:f>'03CH'!$D$121:$D$121</c:f>
            </c:multiLvlStrRef>
          </c:cat>
          <c:val>
            <c:numRef>
              <c:f>'03CH'!$D$123:$D$123</c:f>
            </c:numRef>
          </c:val>
        </c:ser>
        <c:ser>
          <c:idx val="2"/>
          <c:order val="2"/>
          <c:tx>
            <c:strRef>
              <c:f>'03CH'!$B$124:$C$124</c:f>
              <c:strCache>
                <c:ptCount val="1"/>
                <c:pt idx="0">
                  <c:v>Đất chưa sử dụng CSD</c:v>
                </c:pt>
              </c:strCache>
            </c:strRef>
          </c:tx>
          <c:invertIfNegative val="0"/>
          <c:cat>
            <c:multiLvlStrRef>
              <c:f>'03CH'!$D$121:$D$121</c:f>
            </c:multiLvlStrRef>
          </c:cat>
          <c:val>
            <c:numRef>
              <c:f>'03CH'!$D$124:$D$124</c:f>
            </c:numRef>
          </c:val>
        </c:ser>
        <c:dLbls>
          <c:showLegendKey val="0"/>
          <c:showVal val="0"/>
          <c:showCatName val="0"/>
          <c:showSerName val="0"/>
          <c:showPercent val="0"/>
          <c:showBubbleSize val="0"/>
        </c:dLbls>
        <c:gapWidth val="150"/>
        <c:axId val="97622656"/>
        <c:axId val="97628544"/>
      </c:barChart>
      <c:catAx>
        <c:axId val="976226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7628544"/>
        <c:crosses val="autoZero"/>
        <c:auto val="1"/>
        <c:lblAlgn val="ctr"/>
        <c:lblOffset val="100"/>
        <c:noMultiLvlLbl val="0"/>
      </c:catAx>
      <c:valAx>
        <c:axId val="97628544"/>
        <c:scaling>
          <c:orientation val="minMax"/>
        </c:scaling>
        <c:delete val="0"/>
        <c:axPos val="l"/>
        <c:majorGridlines/>
        <c:numFmt formatCode="General"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7622656"/>
        <c:crosses val="autoZero"/>
        <c:crossBetween val="between"/>
      </c:valAx>
      <c:dTable>
        <c:showHorzBorder val="1"/>
        <c:showVertBorder val="1"/>
        <c:showOutline val="1"/>
        <c:showKeys val="1"/>
        <c:txPr>
          <a:bodyPr/>
          <a:lstStyle/>
          <a:p>
            <a:pPr>
              <a:defRPr sz="800" b="0" i="0" u="none" strike="noStrike" baseline="0">
                <a:solidFill>
                  <a:srgbClr val="000000"/>
                </a:solidFill>
                <a:latin typeface="Calibri"/>
                <a:ea typeface="Calibri"/>
                <a:cs typeface="Calibri"/>
              </a:defRPr>
            </a:pPr>
            <a:endParaRPr lang="en-U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diamond"/>
            <c:size val="5"/>
          </c:marker>
          <c:cat>
            <c:strRef>
              <c:f>KH_2021!$C$4:$C$18</c:f>
              <c:strCache>
                <c:ptCount val="9"/>
                <c:pt idx="0">
                  <c:v>Xã Ia Trốk</c:v>
                </c:pt>
                <c:pt idx="1">
                  <c:v>Xã Ia Mron</c:v>
                </c:pt>
                <c:pt idx="2">
                  <c:v>Xã Kim Tân</c:v>
                </c:pt>
                <c:pt idx="3">
                  <c:v>Xã Chư Răng</c:v>
                </c:pt>
                <c:pt idx="4">
                  <c:v>Xã Pờ Tó</c:v>
                </c:pt>
                <c:pt idx="5">
                  <c:v>Xã Ia Broai</c:v>
                </c:pt>
                <c:pt idx="6">
                  <c:v>Xã Ia Tul</c:v>
                </c:pt>
                <c:pt idx="7">
                  <c:v>Xã Ia KDăm</c:v>
                </c:pt>
                <c:pt idx="8">
                  <c:v>Xã Chư Mố</c:v>
                </c:pt>
              </c:strCache>
            </c:strRef>
          </c:cat>
          <c:val>
            <c:numRef>
              <c:f>KH_2021!$H$4:$H$18</c:f>
            </c:numRef>
          </c:val>
          <c:smooth val="0"/>
        </c:ser>
        <c:dLbls>
          <c:showLegendKey val="0"/>
          <c:showVal val="0"/>
          <c:showCatName val="0"/>
          <c:showSerName val="0"/>
          <c:showPercent val="0"/>
          <c:showBubbleSize val="0"/>
        </c:dLbls>
        <c:marker val="1"/>
        <c:smooth val="0"/>
        <c:axId val="109896064"/>
        <c:axId val="109897600"/>
      </c:lineChart>
      <c:catAx>
        <c:axId val="109896064"/>
        <c:scaling>
          <c:orientation val="minMax"/>
        </c:scaling>
        <c:delete val="0"/>
        <c:axPos val="b"/>
        <c:numFmt formatCode="General" sourceLinked="1"/>
        <c:majorTickMark val="none"/>
        <c:minorTickMark val="none"/>
        <c:tickLblPos val="nextTo"/>
        <c:txPr>
          <a:bodyPr rot="-2700000" vert="horz"/>
          <a:lstStyle/>
          <a:p>
            <a:pPr>
              <a:defRPr sz="800" b="0" i="0" u="none" strike="noStrike" baseline="0">
                <a:solidFill>
                  <a:srgbClr val="000000"/>
                </a:solidFill>
                <a:latin typeface="Calibri"/>
                <a:ea typeface="Calibri"/>
                <a:cs typeface="Calibri"/>
              </a:defRPr>
            </a:pPr>
            <a:endParaRPr lang="en-US"/>
          </a:p>
        </c:txPr>
        <c:crossAx val="109897600"/>
        <c:crosses val="autoZero"/>
        <c:auto val="1"/>
        <c:lblAlgn val="ctr"/>
        <c:lblOffset val="100"/>
        <c:noMultiLvlLbl val="0"/>
      </c:catAx>
      <c:valAx>
        <c:axId val="109897600"/>
        <c:scaling>
          <c:orientation val="minMax"/>
        </c:scaling>
        <c:delete val="0"/>
        <c:axPos val="l"/>
        <c:majorGridlines/>
        <c:numFmt formatCode="General" sourceLinked="1"/>
        <c:majorTickMark val="none"/>
        <c:minorTickMark val="none"/>
        <c:tickLblPos val="nextTo"/>
        <c:spPr>
          <a:ln w="6350">
            <a:noFill/>
          </a:ln>
        </c:spPr>
        <c:txPr>
          <a:bodyPr rot="0" vert="horz"/>
          <a:lstStyle/>
          <a:p>
            <a:pPr>
              <a:defRPr sz="800" b="0" i="0" u="none" strike="noStrike" baseline="0">
                <a:solidFill>
                  <a:srgbClr val="000000"/>
                </a:solidFill>
                <a:latin typeface="Calibri"/>
                <a:ea typeface="Calibri"/>
                <a:cs typeface="Calibri"/>
              </a:defRPr>
            </a:pPr>
            <a:endParaRPr lang="en-US"/>
          </a:p>
        </c:txPr>
        <c:crossAx val="1098960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'Compare 2'!$C$46</c:f>
              <c:strCache>
                <c:ptCount val="1"/>
                <c:pt idx="0">
                  <c:v>NNP</c:v>
                </c:pt>
              </c:strCache>
            </c:strRef>
          </c:tx>
          <c:invertIfNegative val="0"/>
          <c:cat>
            <c:numRef>
              <c:f>'Compare 2'!$D$45:$J$45</c:f>
              <c:numCache>
                <c:formatCode>General</c:formatCode>
                <c:ptCount val="7"/>
                <c:pt idx="0">
                  <c:v>2016</c:v>
                </c:pt>
                <c:pt idx="1">
                  <c:v>2017</c:v>
                </c:pt>
                <c:pt idx="6">
                  <c:v>2018</c:v>
                </c:pt>
              </c:numCache>
            </c:numRef>
          </c:cat>
          <c:val>
            <c:numRef>
              <c:f>'Compare 2'!$D$46:$J$46</c:f>
              <c:numCache>
                <c:formatCode>#.##0,00</c:formatCode>
                <c:ptCount val="7"/>
                <c:pt idx="0">
                  <c:v>0</c:v>
                </c:pt>
                <c:pt idx="1">
                  <c:v>0</c:v>
                </c:pt>
                <c:pt idx="6">
                  <c:v>79949.540271999998</c:v>
                </c:pt>
              </c:numCache>
            </c:numRef>
          </c:val>
        </c:ser>
        <c:ser>
          <c:idx val="1"/>
          <c:order val="1"/>
          <c:tx>
            <c:strRef>
              <c:f>'Compare 2'!$C$47</c:f>
              <c:strCache>
                <c:ptCount val="1"/>
                <c:pt idx="0">
                  <c:v>PNN</c:v>
                </c:pt>
              </c:strCache>
            </c:strRef>
          </c:tx>
          <c:invertIfNegative val="0"/>
          <c:cat>
            <c:numRef>
              <c:f>'Compare 2'!$D$45:$J$45</c:f>
              <c:numCache>
                <c:formatCode>General</c:formatCode>
                <c:ptCount val="7"/>
                <c:pt idx="0">
                  <c:v>2016</c:v>
                </c:pt>
                <c:pt idx="1">
                  <c:v>2017</c:v>
                </c:pt>
                <c:pt idx="6">
                  <c:v>2018</c:v>
                </c:pt>
              </c:numCache>
            </c:numRef>
          </c:cat>
          <c:val>
            <c:numRef>
              <c:f>'Compare 2'!$D$47:$J$47</c:f>
              <c:numCache>
                <c:formatCode>#.##0,00</c:formatCode>
                <c:ptCount val="7"/>
                <c:pt idx="0">
                  <c:v>0</c:v>
                </c:pt>
                <c:pt idx="1">
                  <c:v>0</c:v>
                </c:pt>
                <c:pt idx="6">
                  <c:v>0</c:v>
                </c:pt>
              </c:numCache>
            </c:numRef>
          </c:val>
        </c:ser>
        <c:ser>
          <c:idx val="2"/>
          <c:order val="2"/>
          <c:tx>
            <c:strRef>
              <c:f>'Compare 2'!$C$48</c:f>
              <c:strCache>
                <c:ptCount val="1"/>
                <c:pt idx="0">
                  <c:v>CSD</c:v>
                </c:pt>
              </c:strCache>
            </c:strRef>
          </c:tx>
          <c:invertIfNegative val="0"/>
          <c:cat>
            <c:numRef>
              <c:f>'Compare 2'!$D$45:$J$45</c:f>
              <c:numCache>
                <c:formatCode>General</c:formatCode>
                <c:ptCount val="7"/>
                <c:pt idx="0">
                  <c:v>2016</c:v>
                </c:pt>
                <c:pt idx="1">
                  <c:v>2017</c:v>
                </c:pt>
                <c:pt idx="6">
                  <c:v>2018</c:v>
                </c:pt>
              </c:numCache>
            </c:numRef>
          </c:cat>
          <c:val>
            <c:numRef>
              <c:f>'Compare 2'!$D$48:$J$48</c:f>
              <c:numCache>
                <c:formatCode>#.##0,00</c:formatCode>
                <c:ptCount val="7"/>
                <c:pt idx="0">
                  <c:v>0</c:v>
                </c:pt>
                <c:pt idx="1">
                  <c:v>0</c:v>
                </c:pt>
                <c:pt idx="6">
                  <c:v>2966.5649270000004</c:v>
                </c:pt>
              </c:numCache>
            </c:numRef>
          </c:val>
        </c:ser>
        <c:dLbls>
          <c:showLegendKey val="0"/>
          <c:showVal val="0"/>
          <c:showCatName val="0"/>
          <c:showSerName val="0"/>
          <c:showPercent val="0"/>
          <c:showBubbleSize val="0"/>
        </c:dLbls>
        <c:gapWidth val="150"/>
        <c:axId val="110107648"/>
        <c:axId val="110121728"/>
      </c:barChart>
      <c:catAx>
        <c:axId val="1101076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21728"/>
        <c:crosses val="autoZero"/>
        <c:auto val="1"/>
        <c:lblAlgn val="ctr"/>
        <c:lblOffset val="100"/>
        <c:noMultiLvlLbl val="0"/>
      </c:catAx>
      <c:valAx>
        <c:axId val="110121728"/>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07648"/>
        <c:crosses val="autoZero"/>
        <c:crossBetween val="between"/>
      </c:valAx>
      <c:dTable>
        <c:showHorzBorder val="1"/>
        <c:showVertBorder val="1"/>
        <c:showOutline val="1"/>
        <c:showKeys val="1"/>
        <c:txPr>
          <a:bodyPr/>
          <a:lstStyle/>
          <a:p>
            <a:pPr>
              <a:defRPr sz="1000" b="0" i="0" u="none" strike="noStrike" baseline="0">
                <a:solidFill>
                  <a:srgbClr val="000000"/>
                </a:solidFill>
                <a:latin typeface="Calibri"/>
                <a:ea typeface="Calibri"/>
                <a:cs typeface="Calibri"/>
              </a:defRPr>
            </a:pPr>
            <a:endParaRPr lang="en-U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'Compare 2'!#REF!</c:v>
          </c:tx>
          <c:invertIfNegative val="0"/>
          <c:cat>
            <c:strRef>
              <c:f>'Compare 2'!$L$4:$L$6</c:f>
              <c:strCache>
                <c:ptCount val="3"/>
                <c:pt idx="0">
                  <c:v>Đất trồng lúa</c:v>
                </c:pt>
                <c:pt idx="1">
                  <c:v>Đất rừng phòng hộ</c:v>
                </c:pt>
                <c:pt idx="2">
                  <c:v>Đất rừng sản xuất</c:v>
                </c:pt>
              </c:strCache>
            </c:strRef>
          </c:cat>
          <c:val>
            <c:numRef>
              <c:f>'Compare 2'!$M$4:$M$6</c:f>
              <c:numCache>
                <c:formatCode>#.##0,00</c:formatCode>
                <c:ptCount val="3"/>
                <c:pt idx="0">
                  <c:v>0</c:v>
                </c:pt>
                <c:pt idx="1">
                  <c:v>0</c:v>
                </c:pt>
                <c:pt idx="2">
                  <c:v>0</c:v>
                </c:pt>
              </c:numCache>
            </c:numRef>
          </c:val>
        </c:ser>
        <c:ser>
          <c:idx val="1"/>
          <c:order val="1"/>
          <c:tx>
            <c:v>'Compare 2'!#REF!</c:v>
          </c:tx>
          <c:invertIfNegative val="0"/>
          <c:cat>
            <c:strRef>
              <c:f>'Compare 2'!$L$4:$L$6</c:f>
              <c:strCache>
                <c:ptCount val="3"/>
                <c:pt idx="0">
                  <c:v>Đất trồng lúa</c:v>
                </c:pt>
                <c:pt idx="1">
                  <c:v>Đất rừng phòng hộ</c:v>
                </c:pt>
                <c:pt idx="2">
                  <c:v>Đất rừng sản xuất</c:v>
                </c:pt>
              </c:strCache>
            </c:strRef>
          </c:cat>
          <c:val>
            <c:numRef>
              <c:f>'Compare 2'!$N$4:$N$6</c:f>
              <c:numCache>
                <c:formatCode>#.##0,00</c:formatCode>
                <c:ptCount val="3"/>
                <c:pt idx="0">
                  <c:v>7221.0647979999994</c:v>
                </c:pt>
                <c:pt idx="1">
                  <c:v>5168.4040290000003</c:v>
                </c:pt>
                <c:pt idx="2">
                  <c:v>41390.531189000001</c:v>
                </c:pt>
              </c:numCache>
            </c:numRef>
          </c:val>
        </c:ser>
        <c:dLbls>
          <c:showLegendKey val="0"/>
          <c:showVal val="0"/>
          <c:showCatName val="0"/>
          <c:showSerName val="0"/>
          <c:showPercent val="0"/>
          <c:showBubbleSize val="0"/>
        </c:dLbls>
        <c:gapWidth val="150"/>
        <c:axId val="110139264"/>
        <c:axId val="110140800"/>
      </c:barChart>
      <c:catAx>
        <c:axId val="110139264"/>
        <c:scaling>
          <c:orientation val="minMax"/>
        </c:scaling>
        <c:delete val="0"/>
        <c:axPos val="b"/>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40800"/>
        <c:crosses val="autoZero"/>
        <c:auto val="1"/>
        <c:lblAlgn val="ctr"/>
        <c:lblOffset val="100"/>
        <c:noMultiLvlLbl val="0"/>
      </c:catAx>
      <c:valAx>
        <c:axId val="110140800"/>
        <c:scaling>
          <c:orientation val="minMax"/>
        </c:scaling>
        <c:delete val="0"/>
        <c:axPos val="l"/>
        <c:majorGridlines/>
        <c:title>
          <c:overlay val="0"/>
          <c:txPr>
            <a:bodyPr/>
            <a:lstStyle/>
            <a:p>
              <a:pPr>
                <a:defRPr sz="1000" b="1" i="0" u="none" strike="noStrike" baseline="0">
                  <a:solidFill>
                    <a:srgbClr val="000000"/>
                  </a:solidFill>
                  <a:latin typeface="Calibri"/>
                  <a:ea typeface="Calibri"/>
                  <a:cs typeface="Calibri"/>
                </a:defRPr>
              </a:pPr>
              <a:endParaRPr lang="en-US"/>
            </a:p>
          </c:txPr>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39264"/>
        <c:crosses val="autoZero"/>
        <c:crossBetween val="between"/>
      </c:valAx>
      <c:dTable>
        <c:showHorzBorder val="1"/>
        <c:showVertBorder val="1"/>
        <c:showOutline val="1"/>
        <c:showKeys val="1"/>
        <c:txPr>
          <a:bodyPr/>
          <a:lstStyle/>
          <a:p>
            <a:pPr>
              <a:defRPr sz="1000" b="0" i="0" u="none" strike="noStrike" baseline="0">
                <a:solidFill>
                  <a:srgbClr val="000000"/>
                </a:solidFill>
                <a:latin typeface="Calibri"/>
                <a:ea typeface="Calibri"/>
                <a:cs typeface="Calibri"/>
              </a:defRPr>
            </a:pPr>
            <a:endParaRPr lang="en-U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'Compare 2'!$M$8</c:f>
              <c:strCache>
                <c:ptCount val="1"/>
                <c:pt idx="0">
                  <c:v>#REF!</c:v>
                </c:pt>
              </c:strCache>
            </c:strRef>
          </c:tx>
          <c:invertIfNegative val="0"/>
          <c:cat>
            <c:strRef>
              <c:f>'Compare 2'!$L$9:$L$12</c:f>
              <c:strCache>
                <c:ptCount val="4"/>
                <c:pt idx="0">
                  <c:v>Đất trồng cây hàng năm khác</c:v>
                </c:pt>
                <c:pt idx="1">
                  <c:v>Đất trồng cây lâu năm</c:v>
                </c:pt>
                <c:pt idx="2">
                  <c:v>Đất nuôi trồng thủy sản</c:v>
                </c:pt>
                <c:pt idx="3">
                  <c:v>Đất nông nghiệp khác</c:v>
                </c:pt>
              </c:strCache>
            </c:strRef>
          </c:cat>
          <c:val>
            <c:numRef>
              <c:f>'Compare 2'!$M$9:$M$12</c:f>
              <c:numCache>
                <c:formatCode>#.##0,00</c:formatCode>
                <c:ptCount val="4"/>
                <c:pt idx="0">
                  <c:v>0</c:v>
                </c:pt>
                <c:pt idx="1">
                  <c:v>0</c:v>
                </c:pt>
                <c:pt idx="2">
                  <c:v>0</c:v>
                </c:pt>
                <c:pt idx="3">
                  <c:v>0</c:v>
                </c:pt>
              </c:numCache>
            </c:numRef>
          </c:val>
        </c:ser>
        <c:ser>
          <c:idx val="1"/>
          <c:order val="1"/>
          <c:tx>
            <c:strRef>
              <c:f>'Compare 2'!$N$8</c:f>
              <c:strCache>
                <c:ptCount val="1"/>
                <c:pt idx="0">
                  <c:v>#REF!</c:v>
                </c:pt>
              </c:strCache>
            </c:strRef>
          </c:tx>
          <c:invertIfNegative val="0"/>
          <c:cat>
            <c:strRef>
              <c:f>'Compare 2'!$L$9:$L$12</c:f>
              <c:strCache>
                <c:ptCount val="4"/>
                <c:pt idx="0">
                  <c:v>Đất trồng cây hàng năm khác</c:v>
                </c:pt>
                <c:pt idx="1">
                  <c:v>Đất trồng cây lâu năm</c:v>
                </c:pt>
                <c:pt idx="2">
                  <c:v>Đất nuôi trồng thủy sản</c:v>
                </c:pt>
                <c:pt idx="3">
                  <c:v>Đất nông nghiệp khác</c:v>
                </c:pt>
              </c:strCache>
            </c:strRef>
          </c:cat>
          <c:val>
            <c:numRef>
              <c:f>'Compare 2'!$N$9:$N$12</c:f>
              <c:numCache>
                <c:formatCode>#.##0,00</c:formatCode>
                <c:ptCount val="4"/>
                <c:pt idx="0">
                  <c:v>21354.825398000001</c:v>
                </c:pt>
                <c:pt idx="1">
                  <c:v>3547.0699999999997</c:v>
                </c:pt>
                <c:pt idx="2">
                  <c:v>41.334575000000001</c:v>
                </c:pt>
                <c:pt idx="3">
                  <c:v>240.87478300000001</c:v>
                </c:pt>
              </c:numCache>
            </c:numRef>
          </c:val>
        </c:ser>
        <c:dLbls>
          <c:showLegendKey val="0"/>
          <c:showVal val="0"/>
          <c:showCatName val="0"/>
          <c:showSerName val="0"/>
          <c:showPercent val="0"/>
          <c:showBubbleSize val="0"/>
        </c:dLbls>
        <c:gapWidth val="150"/>
        <c:axId val="110159360"/>
        <c:axId val="110160896"/>
      </c:barChart>
      <c:catAx>
        <c:axId val="110159360"/>
        <c:scaling>
          <c:orientation val="minMax"/>
        </c:scaling>
        <c:delete val="0"/>
        <c:axPos val="b"/>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60896"/>
        <c:crosses val="autoZero"/>
        <c:auto val="1"/>
        <c:lblAlgn val="ctr"/>
        <c:lblOffset val="100"/>
        <c:noMultiLvlLbl val="0"/>
      </c:catAx>
      <c:valAx>
        <c:axId val="110160896"/>
        <c:scaling>
          <c:orientation val="minMax"/>
        </c:scaling>
        <c:delete val="0"/>
        <c:axPos val="l"/>
        <c:majorGridlines/>
        <c:title>
          <c:overlay val="0"/>
          <c:txPr>
            <a:bodyPr/>
            <a:lstStyle/>
            <a:p>
              <a:pPr>
                <a:defRPr sz="1000" b="1" i="0" u="none" strike="noStrike" baseline="0">
                  <a:solidFill>
                    <a:srgbClr val="000000"/>
                  </a:solidFill>
                  <a:latin typeface="Calibri"/>
                  <a:ea typeface="Calibri"/>
                  <a:cs typeface="Calibri"/>
                </a:defRPr>
              </a:pPr>
              <a:endParaRPr lang="en-US"/>
            </a:p>
          </c:txPr>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159360"/>
        <c:crosses val="autoZero"/>
        <c:crossBetween val="between"/>
      </c:valAx>
      <c:dTable>
        <c:showHorzBorder val="1"/>
        <c:showVertBorder val="1"/>
        <c:showOutline val="1"/>
        <c:showKeys val="1"/>
        <c:txPr>
          <a:bodyPr/>
          <a:lstStyle/>
          <a:p>
            <a:pPr>
              <a:defRPr sz="1000" b="0" i="0" u="none" strike="noStrike" baseline="0">
                <a:solidFill>
                  <a:srgbClr val="000000"/>
                </a:solidFill>
                <a:latin typeface="Calibri"/>
                <a:ea typeface="Calibri"/>
                <a:cs typeface="Calibri"/>
              </a:defRPr>
            </a:pPr>
            <a:endParaRPr lang="en-U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'Compare 2'!$M$14</c:f>
              <c:strCache>
                <c:ptCount val="1"/>
                <c:pt idx="0">
                  <c:v>#REF!</c:v>
                </c:pt>
              </c:strCache>
            </c:strRef>
          </c:tx>
          <c:invertIfNegative val="0"/>
          <c:cat>
            <c:strRef>
              <c:f>'Compare 2'!$L$15:$L$20</c:f>
              <c:strCache>
                <c:ptCount val="6"/>
                <c:pt idx="0">
                  <c:v>Đất quốc phòng</c:v>
                </c:pt>
                <c:pt idx="1">
                  <c:v>Đất an ninh</c:v>
                </c:pt>
                <c:pt idx="2">
                  <c:v>Đất cụm công nghiệp</c:v>
                </c:pt>
                <c:pt idx="3">
                  <c:v>Đất khu công nghiệp</c:v>
                </c:pt>
                <c:pt idx="4">
                  <c:v>Đất ở tại nông thôn</c:v>
                </c:pt>
                <c:pt idx="5">
                  <c:v>Đất ở tại đô thị</c:v>
                </c:pt>
              </c:strCache>
            </c:strRef>
          </c:cat>
          <c:val>
            <c:numRef>
              <c:f>'Compare 2'!$M$15:$M$20</c:f>
              <c:numCache>
                <c:formatCode>#.##0,00</c:formatCode>
                <c:ptCount val="6"/>
                <c:pt idx="0">
                  <c:v>0</c:v>
                </c:pt>
                <c:pt idx="1">
                  <c:v>0</c:v>
                </c:pt>
                <c:pt idx="2">
                  <c:v>0</c:v>
                </c:pt>
                <c:pt idx="3">
                  <c:v>0</c:v>
                </c:pt>
                <c:pt idx="4">
                  <c:v>0</c:v>
                </c:pt>
                <c:pt idx="5">
                  <c:v>0</c:v>
                </c:pt>
              </c:numCache>
            </c:numRef>
          </c:val>
        </c:ser>
        <c:ser>
          <c:idx val="1"/>
          <c:order val="1"/>
          <c:tx>
            <c:strRef>
              <c:f>'Compare 2'!$N$14</c:f>
              <c:strCache>
                <c:ptCount val="1"/>
                <c:pt idx="0">
                  <c:v>#REF!</c:v>
                </c:pt>
              </c:strCache>
            </c:strRef>
          </c:tx>
          <c:invertIfNegative val="0"/>
          <c:cat>
            <c:strRef>
              <c:f>'Compare 2'!$L$15:$L$20</c:f>
              <c:strCache>
                <c:ptCount val="6"/>
                <c:pt idx="0">
                  <c:v>Đất quốc phòng</c:v>
                </c:pt>
                <c:pt idx="1">
                  <c:v>Đất an ninh</c:v>
                </c:pt>
                <c:pt idx="2">
                  <c:v>Đất cụm công nghiệp</c:v>
                </c:pt>
                <c:pt idx="3">
                  <c:v>Đất khu công nghiệp</c:v>
                </c:pt>
                <c:pt idx="4">
                  <c:v>Đất ở tại nông thôn</c:v>
                </c:pt>
                <c:pt idx="5">
                  <c:v>Đất ở tại đô thị</c:v>
                </c:pt>
              </c:strCache>
            </c:strRef>
          </c:cat>
          <c:val>
            <c:numRef>
              <c:f>'Compare 2'!$N$15:$N$20</c:f>
              <c:numCache>
                <c:formatCode>#.##0,00</c:formatCode>
                <c:ptCount val="6"/>
                <c:pt idx="0">
                  <c:v>27.571717</c:v>
                </c:pt>
                <c:pt idx="1">
                  <c:v>2.7399999999999984</c:v>
                </c:pt>
                <c:pt idx="2">
                  <c:v>0</c:v>
                </c:pt>
                <c:pt idx="3">
                  <c:v>0</c:v>
                </c:pt>
                <c:pt idx="4">
                  <c:v>842.67190699999992</c:v>
                </c:pt>
                <c:pt idx="5">
                  <c:v>0</c:v>
                </c:pt>
              </c:numCache>
            </c:numRef>
          </c:val>
        </c:ser>
        <c:dLbls>
          <c:showLegendKey val="0"/>
          <c:showVal val="0"/>
          <c:showCatName val="0"/>
          <c:showSerName val="0"/>
          <c:showPercent val="0"/>
          <c:showBubbleSize val="0"/>
        </c:dLbls>
        <c:gapWidth val="150"/>
        <c:axId val="110601344"/>
        <c:axId val="110602880"/>
      </c:barChart>
      <c:catAx>
        <c:axId val="110601344"/>
        <c:scaling>
          <c:orientation val="minMax"/>
        </c:scaling>
        <c:delete val="0"/>
        <c:axPos val="b"/>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602880"/>
        <c:crosses val="autoZero"/>
        <c:auto val="1"/>
        <c:lblAlgn val="ctr"/>
        <c:lblOffset val="100"/>
        <c:noMultiLvlLbl val="0"/>
      </c:catAx>
      <c:valAx>
        <c:axId val="110602880"/>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601344"/>
        <c:crosses val="autoZero"/>
        <c:crossBetween val="between"/>
      </c:valAx>
      <c:dTable>
        <c:showHorzBorder val="1"/>
        <c:showVertBorder val="1"/>
        <c:showOutline val="1"/>
        <c:showKeys val="1"/>
        <c:txPr>
          <a:bodyPr/>
          <a:lstStyle/>
          <a:p>
            <a:pPr>
              <a:defRPr sz="1000" b="0" i="0" u="none" strike="noStrike" baseline="0">
                <a:solidFill>
                  <a:srgbClr val="000000"/>
                </a:solidFill>
                <a:latin typeface="Calibri"/>
                <a:ea typeface="Calibri"/>
                <a:cs typeface="Calibri"/>
              </a:defRPr>
            </a:pPr>
            <a:endParaRPr lang="en-U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155575</xdr:colOff>
      <xdr:row>22</xdr:row>
      <xdr:rowOff>166688</xdr:rowOff>
    </xdr:from>
    <xdr:to>
      <xdr:col>1</xdr:col>
      <xdr:colOff>526991</xdr:colOff>
      <xdr:row>24</xdr:row>
      <xdr:rowOff>157163</xdr:rowOff>
    </xdr:to>
    <xdr:pic>
      <xdr:nvPicPr>
        <xdr:cNvPr id="2" name="Picture 1" descr="D:\logo.png"/>
        <xdr:cNvPicPr/>
      </xdr:nvPicPr>
      <xdr:blipFill>
        <a:blip xmlns:r="http://schemas.openxmlformats.org/officeDocument/2006/relationships" r:embed="rId1" cstate="print"/>
        <a:srcRect/>
        <a:stretch>
          <a:fillRect/>
        </a:stretch>
      </xdr:blipFill>
      <xdr:spPr bwMode="auto">
        <a:xfrm>
          <a:off x="171450" y="5881688"/>
          <a:ext cx="816565" cy="383857"/>
        </a:xfrm>
        <a:prstGeom prst="rect">
          <a:avLst/>
        </a:prstGeom>
        <a:noFill/>
        <a:ln>
          <a:noFill/>
        </a:ln>
        <a:effectLst>
          <a:softEdge rad="127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13</xdr:row>
      <xdr:rowOff>142875</xdr:rowOff>
    </xdr:from>
    <xdr:to>
      <xdr:col>14</xdr:col>
      <xdr:colOff>28575</xdr:colOff>
      <xdr:row>28</xdr:row>
      <xdr:rowOff>38100</xdr:rowOff>
    </xdr:to>
    <xdr:graphicFrame macro="">
      <xdr:nvGraphicFramePr>
        <xdr:cNvPr id="108800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447675</xdr:colOff>
      <xdr:row>78</xdr:row>
      <xdr:rowOff>171450</xdr:rowOff>
    </xdr:from>
    <xdr:to>
      <xdr:col>17</xdr:col>
      <xdr:colOff>400050</xdr:colOff>
      <xdr:row>92</xdr:row>
      <xdr:rowOff>104775</xdr:rowOff>
    </xdr:to>
    <xdr:graphicFrame macro="">
      <xdr:nvGraphicFramePr>
        <xdr:cNvPr id="10882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447675</xdr:colOff>
      <xdr:row>115</xdr:row>
      <xdr:rowOff>133350</xdr:rowOff>
    </xdr:from>
    <xdr:to>
      <xdr:col>18</xdr:col>
      <xdr:colOff>314325</xdr:colOff>
      <xdr:row>126</xdr:row>
      <xdr:rowOff>190500</xdr:rowOff>
    </xdr:to>
    <xdr:graphicFrame macro="">
      <xdr:nvGraphicFramePr>
        <xdr:cNvPr id="10882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1543050</xdr:colOff>
      <xdr:row>119</xdr:row>
      <xdr:rowOff>0</xdr:rowOff>
    </xdr:from>
    <xdr:to>
      <xdr:col>6</xdr:col>
      <xdr:colOff>133350</xdr:colOff>
      <xdr:row>133</xdr:row>
      <xdr:rowOff>104775</xdr:rowOff>
    </xdr:to>
    <xdr:graphicFrame macro="">
      <xdr:nvGraphicFramePr>
        <xdr:cNvPr id="108821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530225</xdr:colOff>
      <xdr:row>47</xdr:row>
      <xdr:rowOff>61912</xdr:rowOff>
    </xdr:from>
    <xdr:to>
      <xdr:col>18</xdr:col>
      <xdr:colOff>662740</xdr:colOff>
      <xdr:row>48</xdr:row>
      <xdr:rowOff>141034</xdr:rowOff>
    </xdr:to>
    <xdr:pic>
      <xdr:nvPicPr>
        <xdr:cNvPr id="2" name="Picture 1" descr="D:\logo.png"/>
        <xdr:cNvPicPr/>
      </xdr:nvPicPr>
      <xdr:blipFill>
        <a:blip xmlns:r="http://schemas.openxmlformats.org/officeDocument/2006/relationships" r:embed="rId1" cstate="print"/>
        <a:srcRect/>
        <a:stretch>
          <a:fillRect/>
        </a:stretch>
      </xdr:blipFill>
      <xdr:spPr bwMode="auto">
        <a:xfrm>
          <a:off x="12677775" y="9439275"/>
          <a:ext cx="759460" cy="274320"/>
        </a:xfrm>
        <a:prstGeom prst="rect">
          <a:avLst/>
        </a:prstGeom>
        <a:noFill/>
        <a:ln>
          <a:noFill/>
        </a:ln>
        <a:effectLst>
          <a:softEdge rad="12700"/>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276225</xdr:colOff>
      <xdr:row>2</xdr:row>
      <xdr:rowOff>66675</xdr:rowOff>
    </xdr:from>
    <xdr:to>
      <xdr:col>21</xdr:col>
      <xdr:colOff>571500</xdr:colOff>
      <xdr:row>16</xdr:row>
      <xdr:rowOff>142875</xdr:rowOff>
    </xdr:to>
    <xdr:graphicFrame macro="">
      <xdr:nvGraphicFramePr>
        <xdr:cNvPr id="16553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276225</xdr:colOff>
      <xdr:row>35</xdr:row>
      <xdr:rowOff>47625</xdr:rowOff>
    </xdr:from>
    <xdr:to>
      <xdr:col>17</xdr:col>
      <xdr:colOff>666750</xdr:colOff>
      <xdr:row>49</xdr:row>
      <xdr:rowOff>38100</xdr:rowOff>
    </xdr:to>
    <xdr:graphicFrame macro="">
      <xdr:nvGraphicFramePr>
        <xdr:cNvPr id="108873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447675</xdr:colOff>
      <xdr:row>1</xdr:row>
      <xdr:rowOff>142875</xdr:rowOff>
    </xdr:from>
    <xdr:to>
      <xdr:col>22</xdr:col>
      <xdr:colOff>57150</xdr:colOff>
      <xdr:row>16</xdr:row>
      <xdr:rowOff>133350</xdr:rowOff>
    </xdr:to>
    <xdr:graphicFrame macro="">
      <xdr:nvGraphicFramePr>
        <xdr:cNvPr id="108873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190500</xdr:colOff>
      <xdr:row>18</xdr:row>
      <xdr:rowOff>19050</xdr:rowOff>
    </xdr:from>
    <xdr:to>
      <xdr:col>22</xdr:col>
      <xdr:colOff>571500</xdr:colOff>
      <xdr:row>34</xdr:row>
      <xdr:rowOff>9525</xdr:rowOff>
    </xdr:to>
    <xdr:graphicFrame macro="">
      <xdr:nvGraphicFramePr>
        <xdr:cNvPr id="108873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9525</xdr:colOff>
      <xdr:row>33</xdr:row>
      <xdr:rowOff>28575</xdr:rowOff>
    </xdr:from>
    <xdr:to>
      <xdr:col>26</xdr:col>
      <xdr:colOff>400050</xdr:colOff>
      <xdr:row>47</xdr:row>
      <xdr:rowOff>19050</xdr:rowOff>
    </xdr:to>
    <xdr:graphicFrame macro="">
      <xdr:nvGraphicFramePr>
        <xdr:cNvPr id="108873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981075</xdr:colOff>
      <xdr:row>21</xdr:row>
      <xdr:rowOff>19050</xdr:rowOff>
    </xdr:from>
    <xdr:to>
      <xdr:col>17</xdr:col>
      <xdr:colOff>571500</xdr:colOff>
      <xdr:row>37</xdr:row>
      <xdr:rowOff>9525</xdr:rowOff>
    </xdr:to>
    <xdr:graphicFrame macro="">
      <xdr:nvGraphicFramePr>
        <xdr:cNvPr id="1088730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8</xdr:row>
      <xdr:rowOff>104775</xdr:rowOff>
    </xdr:from>
    <xdr:to>
      <xdr:col>7</xdr:col>
      <xdr:colOff>485775</xdr:colOff>
      <xdr:row>22</xdr:row>
      <xdr:rowOff>180975</xdr:rowOff>
    </xdr:to>
    <xdr:graphicFrame macro="">
      <xdr:nvGraphicFramePr>
        <xdr:cNvPr id="108935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523875</xdr:colOff>
      <xdr:row>8</xdr:row>
      <xdr:rowOff>104775</xdr:rowOff>
    </xdr:from>
    <xdr:to>
      <xdr:col>15</xdr:col>
      <xdr:colOff>76200</xdr:colOff>
      <xdr:row>22</xdr:row>
      <xdr:rowOff>180975</xdr:rowOff>
    </xdr:to>
    <xdr:graphicFrame macro="">
      <xdr:nvGraphicFramePr>
        <xdr:cNvPr id="108935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171450</xdr:colOff>
      <xdr:row>8</xdr:row>
      <xdr:rowOff>85725</xdr:rowOff>
    </xdr:from>
    <xdr:to>
      <xdr:col>22</xdr:col>
      <xdr:colOff>457200</xdr:colOff>
      <xdr:row>22</xdr:row>
      <xdr:rowOff>161925</xdr:rowOff>
    </xdr:to>
    <xdr:graphicFrame macro="">
      <xdr:nvGraphicFramePr>
        <xdr:cNvPr id="1089353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24</xdr:row>
      <xdr:rowOff>38100</xdr:rowOff>
    </xdr:from>
    <xdr:to>
      <xdr:col>6</xdr:col>
      <xdr:colOff>285750</xdr:colOff>
      <xdr:row>38</xdr:row>
      <xdr:rowOff>114300</xdr:rowOff>
    </xdr:to>
    <xdr:graphicFrame macro="">
      <xdr:nvGraphicFramePr>
        <xdr:cNvPr id="108935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266700</xdr:colOff>
      <xdr:row>39</xdr:row>
      <xdr:rowOff>161925</xdr:rowOff>
    </xdr:from>
    <xdr:to>
      <xdr:col>10</xdr:col>
      <xdr:colOff>142875</xdr:colOff>
      <xdr:row>50</xdr:row>
      <xdr:rowOff>0</xdr:rowOff>
    </xdr:to>
    <xdr:graphicFrame macro="">
      <xdr:nvGraphicFramePr>
        <xdr:cNvPr id="10893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485775</xdr:colOff>
      <xdr:row>50</xdr:row>
      <xdr:rowOff>161925</xdr:rowOff>
    </xdr:from>
    <xdr:to>
      <xdr:col>11</xdr:col>
      <xdr:colOff>466725</xdr:colOff>
      <xdr:row>61</xdr:row>
      <xdr:rowOff>0</xdr:rowOff>
    </xdr:to>
    <xdr:graphicFrame macro="">
      <xdr:nvGraphicFramePr>
        <xdr:cNvPr id="108935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457200</xdr:colOff>
      <xdr:row>63</xdr:row>
      <xdr:rowOff>104775</xdr:rowOff>
    </xdr:from>
    <xdr:to>
      <xdr:col>11</xdr:col>
      <xdr:colOff>438150</xdr:colOff>
      <xdr:row>73</xdr:row>
      <xdr:rowOff>0</xdr:rowOff>
    </xdr:to>
    <xdr:graphicFrame macro="">
      <xdr:nvGraphicFramePr>
        <xdr:cNvPr id="108935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26</xdr:row>
      <xdr:rowOff>85725</xdr:rowOff>
    </xdr:from>
    <xdr:to>
      <xdr:col>16</xdr:col>
      <xdr:colOff>57150</xdr:colOff>
      <xdr:row>41</xdr:row>
      <xdr:rowOff>161925</xdr:rowOff>
    </xdr:to>
    <xdr:graphicFrame macro="">
      <xdr:nvGraphicFramePr>
        <xdr:cNvPr id="1089353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Rar$DIa0.943\Input_Ia%20Pa_20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AppData\Local\Temp\Rar$DIa0.943\KK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_LAND%20USE%20PLANNING\1_DIEU%20CHINH%20QH%202020\7.HUYEN%20IA%20PA\Dieu%20chinh%20Ia%20Pa_Ghi%20dia\bao%20cao%20thuyet%20minh,%20so%20lieu\So%20lieu_IaPa%20(DC16-20)%20-%20Cop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AppData\Local\Temp\Rar$DIa0.943\KH_Ia%20Pa_20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Downloads\KH_Ia%20Pa_2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DIEU%20CHINH%20QH%202020\5.HUYEN%20CHU%20SE\KH%202018%20CHU%20SE_NOP\KH2018_Chu%20Se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AppData\Local\Temp\Rar$DIa0.943\Bieu%20so%2010%20KHSD&#272;%20Ia%20Pa%202021%20ok%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_LAND%20USE%20PLANNING\4_LUP_2030\1_KRONG%20PA_2030\So%20lieu\Bieu%20dieu%20chinh%20QH%20Chu%20S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1"/>
      <sheetName val="General information 2"/>
      <sheetName val="Forecast_population"/>
      <sheetName val="Land use demand"/>
      <sheetName val="So-economic"/>
      <sheetName val="1_Xa Ia Trok"/>
      <sheetName val="2_Xa Ia Mron"/>
      <sheetName val="3_Xa Kim Tan"/>
      <sheetName val="4_Xa Chu Rang"/>
      <sheetName val="5_Xa Po To"/>
      <sheetName val="6_Xa Ia Broai"/>
      <sheetName val="7_Xa Ia Tul"/>
      <sheetName val="8_Xa Chu Mo"/>
      <sheetName val="9_Xa Ia KDam"/>
      <sheetName val="10_Off"/>
      <sheetName val="11_Off"/>
      <sheetName val="12_Off"/>
      <sheetName val="13_Off"/>
      <sheetName val="14_Off"/>
      <sheetName val="15_Off"/>
      <sheetName val="LUA"/>
      <sheetName val="NHK"/>
      <sheetName val="CLN"/>
      <sheetName val="RPH"/>
      <sheetName val="RDD"/>
      <sheetName val="RSX"/>
      <sheetName val="NTS"/>
      <sheetName val="LMU"/>
      <sheetName val="NKH"/>
      <sheetName val="CQP"/>
      <sheetName val="CAN"/>
      <sheetName val="SKK"/>
      <sheetName val="SKT"/>
      <sheetName val="SKN"/>
      <sheetName val="TMD"/>
      <sheetName val="SKC"/>
      <sheetName val="SKS"/>
      <sheetName val="DHT"/>
      <sheetName val="DHT_DGT"/>
      <sheetName val="DHT_DTL"/>
      <sheetName val="DHT_DVH"/>
      <sheetName val="DHT_DGD"/>
      <sheetName val="DHT_DYT"/>
      <sheetName val="DHT_DTT"/>
      <sheetName val="DHT_DNL"/>
      <sheetName val="DHT_DVT"/>
      <sheetName val="DHT_CHO"/>
      <sheetName val="DHT_DKH"/>
      <sheetName val="DHT_DXH"/>
      <sheetName val="DDT"/>
      <sheetName val="DDL"/>
      <sheetName val="DRA"/>
      <sheetName val="ONT"/>
      <sheetName val="ODT"/>
      <sheetName val="TSC"/>
      <sheetName val="DTS"/>
      <sheetName val="DNG"/>
      <sheetName val="TON"/>
      <sheetName val="NTD"/>
      <sheetName val="SKX"/>
      <sheetName val="DSH"/>
      <sheetName val="DKV"/>
      <sheetName val="TIN"/>
      <sheetName val="SON"/>
      <sheetName val="MNC"/>
      <sheetName val="PNK"/>
    </sheetNames>
    <sheetDataSet>
      <sheetData sheetId="0"/>
      <sheetData sheetId="1"/>
      <sheetData sheetId="2"/>
      <sheetData sheetId="3">
        <row r="4">
          <cell r="E4" t="str">
            <v>Xã Ia Trốk</v>
          </cell>
          <cell r="F4" t="str">
            <v>Xã Ia Mrơn</v>
          </cell>
          <cell r="G4" t="str">
            <v>Xã Kim Tân</v>
          </cell>
          <cell r="H4" t="str">
            <v>Xã Chư Răng</v>
          </cell>
          <cell r="I4" t="str">
            <v>Xã Pờ Tó</v>
          </cell>
          <cell r="J4" t="str">
            <v>Xã Ia Broai</v>
          </cell>
          <cell r="K4" t="str">
            <v>Xã Ia Tul</v>
          </cell>
          <cell r="L4" t="str">
            <v>Xã Ia KDăm</v>
          </cell>
          <cell r="M4" t="str">
            <v>Xã Chư Mố</v>
          </cell>
          <cell r="N4" t="str">
            <v>10_Off</v>
          </cell>
          <cell r="O4" t="str">
            <v>11_Off</v>
          </cell>
          <cell r="P4" t="str">
            <v>12_Off</v>
          </cell>
          <cell r="Q4" t="str">
            <v>13_Off</v>
          </cell>
          <cell r="R4" t="str">
            <v>14_Off</v>
          </cell>
          <cell r="S4" t="str">
            <v>15_Off</v>
          </cell>
        </row>
      </sheetData>
      <sheetData sheetId="4"/>
      <sheetData sheetId="5">
        <row r="8">
          <cell r="F8">
            <v>0</v>
          </cell>
          <cell r="G8">
            <v>0</v>
          </cell>
          <cell r="H8">
            <v>25</v>
          </cell>
          <cell r="I8">
            <v>0</v>
          </cell>
          <cell r="J8">
            <v>0</v>
          </cell>
          <cell r="K8">
            <v>0</v>
          </cell>
          <cell r="L8">
            <v>0</v>
          </cell>
          <cell r="M8">
            <v>0</v>
          </cell>
          <cell r="N8">
            <v>0</v>
          </cell>
          <cell r="O8">
            <v>0</v>
          </cell>
          <cell r="Q8">
            <v>0</v>
          </cell>
          <cell r="R8">
            <v>0.05</v>
          </cell>
          <cell r="S8">
            <v>0</v>
          </cell>
          <cell r="T8">
            <v>0</v>
          </cell>
          <cell r="U8">
            <v>0</v>
          </cell>
          <cell r="V8">
            <v>0.41</v>
          </cell>
          <cell r="W8">
            <v>0</v>
          </cell>
          <cell r="X8">
            <v>0</v>
          </cell>
          <cell r="Y8">
            <v>4.3414999999999999</v>
          </cell>
          <cell r="Z8">
            <v>0</v>
          </cell>
          <cell r="AA8">
            <v>0</v>
          </cell>
          <cell r="AB8">
            <v>0</v>
          </cell>
          <cell r="AC8">
            <v>2.27</v>
          </cell>
          <cell r="AD8">
            <v>0</v>
          </cell>
          <cell r="AE8">
            <v>0</v>
          </cell>
          <cell r="AF8">
            <v>0</v>
          </cell>
          <cell r="AG8">
            <v>0</v>
          </cell>
          <cell r="AH8">
            <v>0</v>
          </cell>
          <cell r="AI8">
            <v>0.5</v>
          </cell>
          <cell r="AJ8">
            <v>11.31</v>
          </cell>
          <cell r="AK8">
            <v>0.68</v>
          </cell>
          <cell r="AL8">
            <v>0</v>
          </cell>
          <cell r="AM8">
            <v>0</v>
          </cell>
          <cell r="AN8">
            <v>0</v>
          </cell>
          <cell r="AO8">
            <v>0</v>
          </cell>
          <cell r="AP8">
            <v>0</v>
          </cell>
          <cell r="AQ8">
            <v>0</v>
          </cell>
          <cell r="AR8">
            <v>44.561500000000002</v>
          </cell>
        </row>
        <row r="9">
          <cell r="D9">
            <v>1004.2447979999999</v>
          </cell>
          <cell r="F9">
            <v>1004.194798</v>
          </cell>
          <cell r="H9">
            <v>0</v>
          </cell>
          <cell r="I9">
            <v>0</v>
          </cell>
          <cell r="J9">
            <v>0</v>
          </cell>
          <cell r="K9">
            <v>0</v>
          </cell>
          <cell r="L9">
            <v>0</v>
          </cell>
          <cell r="M9">
            <v>0</v>
          </cell>
          <cell r="N9">
            <v>0</v>
          </cell>
          <cell r="O9">
            <v>0</v>
          </cell>
          <cell r="P9">
            <v>0.05</v>
          </cell>
          <cell r="Q9">
            <v>0</v>
          </cell>
          <cell r="R9">
            <v>0</v>
          </cell>
          <cell r="S9">
            <v>0</v>
          </cell>
          <cell r="T9">
            <v>0</v>
          </cell>
          <cell r="U9">
            <v>0</v>
          </cell>
          <cell r="V9">
            <v>0</v>
          </cell>
          <cell r="W9">
            <v>0</v>
          </cell>
          <cell r="X9">
            <v>0</v>
          </cell>
          <cell r="Y9">
            <v>0</v>
          </cell>
          <cell r="Z9">
            <v>0</v>
          </cell>
          <cell r="AA9">
            <v>0</v>
          </cell>
          <cell r="AB9">
            <v>0</v>
          </cell>
          <cell r="AC9">
            <v>0.05</v>
          </cell>
          <cell r="AD9">
            <v>0</v>
          </cell>
          <cell r="AE9">
            <v>0</v>
          </cell>
          <cell r="AF9">
            <v>0</v>
          </cell>
          <cell r="AG9">
            <v>0</v>
          </cell>
          <cell r="AH9">
            <v>0</v>
          </cell>
          <cell r="AI9">
            <v>0</v>
          </cell>
          <cell r="AJ9">
            <v>0</v>
          </cell>
          <cell r="AK9">
            <v>0</v>
          </cell>
          <cell r="AL9">
            <v>0</v>
          </cell>
          <cell r="AM9">
            <v>0</v>
          </cell>
          <cell r="AN9">
            <v>0</v>
          </cell>
          <cell r="AO9">
            <v>0</v>
          </cell>
          <cell r="AP9">
            <v>0</v>
          </cell>
          <cell r="AR9">
            <v>0.05</v>
          </cell>
          <cell r="AS9">
            <v>1004.194798</v>
          </cell>
        </row>
        <row r="10">
          <cell r="D10">
            <v>834.95123599999999</v>
          </cell>
          <cell r="G10">
            <v>834.95123599999999</v>
          </cell>
          <cell r="P10">
            <v>0</v>
          </cell>
          <cell r="U10">
            <v>0</v>
          </cell>
          <cell r="Y10">
            <v>0</v>
          </cell>
          <cell r="AR10">
            <v>0</v>
          </cell>
          <cell r="AS10">
            <v>834.95123599999999</v>
          </cell>
        </row>
        <row r="11">
          <cell r="D11">
            <v>707.847398</v>
          </cell>
          <cell r="F11">
            <v>0</v>
          </cell>
          <cell r="H11">
            <v>692.717398</v>
          </cell>
          <cell r="I11">
            <v>0</v>
          </cell>
          <cell r="J11">
            <v>0</v>
          </cell>
          <cell r="K11">
            <v>0</v>
          </cell>
          <cell r="L11">
            <v>0</v>
          </cell>
          <cell r="M11">
            <v>0</v>
          </cell>
          <cell r="N11">
            <v>0</v>
          </cell>
          <cell r="O11">
            <v>0</v>
          </cell>
          <cell r="P11">
            <v>15.13</v>
          </cell>
          <cell r="Q11">
            <v>0</v>
          </cell>
          <cell r="R11">
            <v>0.05</v>
          </cell>
          <cell r="S11">
            <v>0</v>
          </cell>
          <cell r="T11">
            <v>0</v>
          </cell>
          <cell r="U11">
            <v>0</v>
          </cell>
          <cell r="V11">
            <v>0.41</v>
          </cell>
          <cell r="W11">
            <v>0</v>
          </cell>
          <cell r="X11">
            <v>0</v>
          </cell>
          <cell r="Y11">
            <v>0.01</v>
          </cell>
          <cell r="Z11">
            <v>0</v>
          </cell>
          <cell r="AA11">
            <v>0</v>
          </cell>
          <cell r="AB11">
            <v>0</v>
          </cell>
          <cell r="AC11">
            <v>2.1700000000000004</v>
          </cell>
          <cell r="AD11">
            <v>0</v>
          </cell>
          <cell r="AE11">
            <v>0</v>
          </cell>
          <cell r="AF11">
            <v>0</v>
          </cell>
          <cell r="AG11">
            <v>0</v>
          </cell>
          <cell r="AH11">
            <v>0</v>
          </cell>
          <cell r="AI11">
            <v>0.5</v>
          </cell>
          <cell r="AJ11">
            <v>11.31</v>
          </cell>
          <cell r="AK11">
            <v>0.68</v>
          </cell>
          <cell r="AL11">
            <v>0</v>
          </cell>
          <cell r="AM11">
            <v>0</v>
          </cell>
          <cell r="AN11">
            <v>0</v>
          </cell>
          <cell r="AO11">
            <v>0</v>
          </cell>
          <cell r="AP11">
            <v>0</v>
          </cell>
          <cell r="AR11">
            <v>15.13</v>
          </cell>
          <cell r="AS11">
            <v>717.717398</v>
          </cell>
        </row>
        <row r="12">
          <cell r="D12">
            <v>109.29</v>
          </cell>
          <cell r="F12">
            <v>0</v>
          </cell>
          <cell r="H12">
            <v>25</v>
          </cell>
          <cell r="I12">
            <v>79.910000000000011</v>
          </cell>
          <cell r="J12">
            <v>0</v>
          </cell>
          <cell r="K12">
            <v>0</v>
          </cell>
          <cell r="L12">
            <v>0</v>
          </cell>
          <cell r="M12">
            <v>0</v>
          </cell>
          <cell r="N12">
            <v>0</v>
          </cell>
          <cell r="O12">
            <v>0</v>
          </cell>
          <cell r="P12">
            <v>4.38</v>
          </cell>
          <cell r="Q12">
            <v>0</v>
          </cell>
          <cell r="R12">
            <v>0</v>
          </cell>
          <cell r="S12">
            <v>0</v>
          </cell>
          <cell r="T12">
            <v>0</v>
          </cell>
          <cell r="U12">
            <v>0</v>
          </cell>
          <cell r="V12">
            <v>0</v>
          </cell>
          <cell r="W12">
            <v>0</v>
          </cell>
          <cell r="X12">
            <v>0</v>
          </cell>
          <cell r="Y12">
            <v>4.33</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29.38</v>
          </cell>
          <cell r="AS12">
            <v>79.910000000000011</v>
          </cell>
        </row>
        <row r="13">
          <cell r="D13">
            <v>0</v>
          </cell>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0</v>
          </cell>
          <cell r="F15">
            <v>0</v>
          </cell>
          <cell r="H15">
            <v>0</v>
          </cell>
          <cell r="I15">
            <v>0</v>
          </cell>
          <cell r="J15">
            <v>0</v>
          </cell>
          <cell r="K15">
            <v>0</v>
          </cell>
          <cell r="L15">
            <v>-1.5E-3</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-1.5E-3</v>
          </cell>
        </row>
        <row r="16">
          <cell r="D16">
            <v>0</v>
          </cell>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0.40037777777777139</v>
          </cell>
          <cell r="Q19">
            <v>0</v>
          </cell>
          <cell r="R19">
            <v>0</v>
          </cell>
          <cell r="S19">
            <v>0</v>
          </cell>
          <cell r="T19">
            <v>0</v>
          </cell>
          <cell r="U19">
            <v>0</v>
          </cell>
          <cell r="V19">
            <v>0.2</v>
          </cell>
          <cell r="W19">
            <v>0.2</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0.40037777777777778</v>
          </cell>
          <cell r="AS19">
            <v>445.03637800000001</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0.61</v>
          </cell>
        </row>
        <row r="26">
          <cell r="D26">
            <v>0</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0.2</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82.85</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82.85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87.191877777777762</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130.01</v>
          </cell>
          <cell r="F32">
            <v>0</v>
          </cell>
          <cell r="H32">
            <v>0</v>
          </cell>
          <cell r="I32">
            <v>0</v>
          </cell>
          <cell r="J32">
            <v>0</v>
          </cell>
          <cell r="K32">
            <v>0</v>
          </cell>
          <cell r="L32">
            <v>0</v>
          </cell>
          <cell r="M32">
            <v>0</v>
          </cell>
          <cell r="N32">
            <v>0</v>
          </cell>
          <cell r="O32">
            <v>0</v>
          </cell>
          <cell r="P32">
            <v>0.40037777777777778</v>
          </cell>
          <cell r="Q32">
            <v>0</v>
          </cell>
          <cell r="R32">
            <v>0</v>
          </cell>
          <cell r="S32">
            <v>0</v>
          </cell>
          <cell r="T32">
            <v>0</v>
          </cell>
          <cell r="U32">
            <v>0</v>
          </cell>
          <cell r="V32">
            <v>0.2</v>
          </cell>
          <cell r="W32">
            <v>0.2</v>
          </cell>
          <cell r="X32">
            <v>0</v>
          </cell>
          <cell r="Y32">
            <v>3.7777777777777777E-4</v>
          </cell>
          <cell r="Z32">
            <v>0</v>
          </cell>
          <cell r="AA32">
            <v>0</v>
          </cell>
          <cell r="AB32">
            <v>0</v>
          </cell>
          <cell r="AC32">
            <v>129.60962222222221</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0.40037777777777778</v>
          </cell>
          <cell r="AS32">
            <v>131.87962222222222</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0.82215400000000005</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0.82215400000000005</v>
          </cell>
          <cell r="AF34">
            <v>0</v>
          </cell>
          <cell r="AG34">
            <v>0</v>
          </cell>
          <cell r="AH34">
            <v>0</v>
          </cell>
          <cell r="AI34">
            <v>0</v>
          </cell>
          <cell r="AJ34">
            <v>0</v>
          </cell>
          <cell r="AK34">
            <v>0</v>
          </cell>
          <cell r="AL34">
            <v>0</v>
          </cell>
          <cell r="AM34">
            <v>0</v>
          </cell>
          <cell r="AN34">
            <v>0</v>
          </cell>
          <cell r="AO34">
            <v>0</v>
          </cell>
          <cell r="AP34">
            <v>0</v>
          </cell>
          <cell r="AR34">
            <v>0</v>
          </cell>
          <cell r="AS34">
            <v>0.82215400000000005</v>
          </cell>
        </row>
        <row r="35">
          <cell r="D35">
            <v>7.02</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7.02</v>
          </cell>
          <cell r="AG35">
            <v>0</v>
          </cell>
          <cell r="AH35">
            <v>0</v>
          </cell>
          <cell r="AI35">
            <v>0</v>
          </cell>
          <cell r="AJ35">
            <v>0</v>
          </cell>
          <cell r="AK35">
            <v>0</v>
          </cell>
          <cell r="AL35">
            <v>0</v>
          </cell>
          <cell r="AM35">
            <v>0</v>
          </cell>
          <cell r="AN35">
            <v>0</v>
          </cell>
          <cell r="AO35">
            <v>0</v>
          </cell>
          <cell r="AP35">
            <v>0</v>
          </cell>
          <cell r="AR35">
            <v>0</v>
          </cell>
          <cell r="AS35">
            <v>7.02</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0.85741900000000004</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0.85741900000000004</v>
          </cell>
          <cell r="AI37">
            <v>0</v>
          </cell>
          <cell r="AJ37">
            <v>0</v>
          </cell>
          <cell r="AK37">
            <v>0</v>
          </cell>
          <cell r="AL37">
            <v>0</v>
          </cell>
          <cell r="AM37">
            <v>0</v>
          </cell>
          <cell r="AN37">
            <v>0</v>
          </cell>
          <cell r="AO37">
            <v>0</v>
          </cell>
          <cell r="AP37">
            <v>0</v>
          </cell>
          <cell r="AR37">
            <v>0</v>
          </cell>
          <cell r="AS37">
            <v>0.85741900000000004</v>
          </cell>
        </row>
        <row r="38">
          <cell r="D38">
            <v>7.3438169999999996</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7.3438169999999996</v>
          </cell>
          <cell r="AJ38">
            <v>0</v>
          </cell>
          <cell r="AK38">
            <v>0</v>
          </cell>
          <cell r="AL38">
            <v>0</v>
          </cell>
          <cell r="AM38">
            <v>0</v>
          </cell>
          <cell r="AN38">
            <v>0</v>
          </cell>
          <cell r="AO38">
            <v>0</v>
          </cell>
          <cell r="AP38">
            <v>0</v>
          </cell>
          <cell r="AR38">
            <v>0</v>
          </cell>
          <cell r="AS38">
            <v>7.8438169999999996</v>
          </cell>
        </row>
        <row r="39">
          <cell r="D39">
            <v>7.3378110000000003</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7.3378110000000003</v>
          </cell>
          <cell r="AK39">
            <v>0</v>
          </cell>
          <cell r="AL39">
            <v>0</v>
          </cell>
          <cell r="AM39">
            <v>0</v>
          </cell>
          <cell r="AN39">
            <v>0</v>
          </cell>
          <cell r="AO39">
            <v>0</v>
          </cell>
          <cell r="AP39">
            <v>0</v>
          </cell>
          <cell r="AR39">
            <v>0</v>
          </cell>
          <cell r="AS39">
            <v>18.647811000000001</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0.68</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186.8</v>
          </cell>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186.8</v>
          </cell>
          <cell r="AO43">
            <v>0</v>
          </cell>
          <cell r="AP43">
            <v>0</v>
          </cell>
          <cell r="AR43">
            <v>0</v>
          </cell>
          <cell r="AS43">
            <v>186.8</v>
          </cell>
        </row>
        <row r="44">
          <cell r="D44">
            <v>2.4336769999999999</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2.4336769999999999</v>
          </cell>
          <cell r="AP44">
            <v>0</v>
          </cell>
          <cell r="AR44">
            <v>0</v>
          </cell>
          <cell r="AS44">
            <v>2.4336769999999999</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0.77512300000000001</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0.77512300000000001</v>
          </cell>
          <cell r="AS46">
            <v>0.77512300000000001</v>
          </cell>
        </row>
      </sheetData>
      <sheetData sheetId="6">
        <row r="8">
          <cell r="F8">
            <v>0</v>
          </cell>
          <cell r="G8">
            <v>0</v>
          </cell>
          <cell r="H8">
            <v>25</v>
          </cell>
          <cell r="I8">
            <v>0</v>
          </cell>
          <cell r="J8">
            <v>0</v>
          </cell>
          <cell r="K8">
            <v>0</v>
          </cell>
          <cell r="L8">
            <v>0</v>
          </cell>
          <cell r="M8">
            <v>0</v>
          </cell>
          <cell r="N8">
            <v>0</v>
          </cell>
          <cell r="O8">
            <v>10</v>
          </cell>
          <cell r="Q8">
            <v>0</v>
          </cell>
          <cell r="R8">
            <v>0.05</v>
          </cell>
          <cell r="S8">
            <v>0</v>
          </cell>
          <cell r="T8">
            <v>0</v>
          </cell>
          <cell r="U8">
            <v>0</v>
          </cell>
          <cell r="V8">
            <v>9</v>
          </cell>
          <cell r="W8">
            <v>0.15</v>
          </cell>
          <cell r="X8">
            <v>0</v>
          </cell>
          <cell r="Y8">
            <v>9.8815000000000008</v>
          </cell>
          <cell r="Z8">
            <v>0</v>
          </cell>
          <cell r="AA8">
            <v>2.8200000000000003</v>
          </cell>
          <cell r="AB8">
            <v>0</v>
          </cell>
          <cell r="AC8">
            <v>10.139999999999999</v>
          </cell>
          <cell r="AD8">
            <v>0</v>
          </cell>
          <cell r="AE8">
            <v>0</v>
          </cell>
          <cell r="AF8">
            <v>0</v>
          </cell>
          <cell r="AG8">
            <v>0</v>
          </cell>
          <cell r="AH8">
            <v>0</v>
          </cell>
          <cell r="AI8">
            <v>5</v>
          </cell>
          <cell r="AJ8">
            <v>5</v>
          </cell>
          <cell r="AK8">
            <v>0.86</v>
          </cell>
          <cell r="AL8">
            <v>0</v>
          </cell>
          <cell r="AM8">
            <v>0</v>
          </cell>
          <cell r="AN8">
            <v>0</v>
          </cell>
          <cell r="AO8">
            <v>0</v>
          </cell>
          <cell r="AP8">
            <v>0</v>
          </cell>
          <cell r="AQ8">
            <v>0</v>
          </cell>
          <cell r="AR8">
            <v>77.901499999999999</v>
          </cell>
        </row>
        <row r="9">
          <cell r="D9">
            <v>1048.74</v>
          </cell>
          <cell r="F9">
            <v>1045.5</v>
          </cell>
          <cell r="H9">
            <v>0</v>
          </cell>
          <cell r="I9">
            <v>0</v>
          </cell>
          <cell r="J9">
            <v>0</v>
          </cell>
          <cell r="K9">
            <v>0</v>
          </cell>
          <cell r="L9">
            <v>0</v>
          </cell>
          <cell r="M9">
            <v>0</v>
          </cell>
          <cell r="N9">
            <v>0</v>
          </cell>
          <cell r="O9">
            <v>0</v>
          </cell>
          <cell r="P9">
            <v>3.2399999999999998</v>
          </cell>
          <cell r="Q9">
            <v>0</v>
          </cell>
          <cell r="R9">
            <v>0</v>
          </cell>
          <cell r="S9">
            <v>0</v>
          </cell>
          <cell r="T9">
            <v>0</v>
          </cell>
          <cell r="U9">
            <v>0</v>
          </cell>
          <cell r="V9">
            <v>0</v>
          </cell>
          <cell r="W9">
            <v>0</v>
          </cell>
          <cell r="X9">
            <v>0</v>
          </cell>
          <cell r="Y9">
            <v>3.21</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3.2399999999999998</v>
          </cell>
          <cell r="AS9">
            <v>1045.5</v>
          </cell>
        </row>
        <row r="10">
          <cell r="D10">
            <v>769.86259900000005</v>
          </cell>
          <cell r="G10">
            <v>769.86259900000005</v>
          </cell>
          <cell r="P10">
            <v>0</v>
          </cell>
          <cell r="AR10">
            <v>0</v>
          </cell>
          <cell r="AS10">
            <v>769.86259900000005</v>
          </cell>
        </row>
        <row r="11">
          <cell r="D11">
            <v>1234.06</v>
          </cell>
          <cell r="F11">
            <v>0</v>
          </cell>
          <cell r="H11">
            <v>1189.1599999999999</v>
          </cell>
          <cell r="I11">
            <v>0</v>
          </cell>
          <cell r="J11">
            <v>0</v>
          </cell>
          <cell r="K11">
            <v>0</v>
          </cell>
          <cell r="L11">
            <v>0</v>
          </cell>
          <cell r="M11">
            <v>0</v>
          </cell>
          <cell r="N11">
            <v>0</v>
          </cell>
          <cell r="O11">
            <v>10</v>
          </cell>
          <cell r="P11">
            <v>34.9</v>
          </cell>
          <cell r="Q11">
            <v>0</v>
          </cell>
          <cell r="R11">
            <v>0.05</v>
          </cell>
          <cell r="S11">
            <v>0</v>
          </cell>
          <cell r="T11">
            <v>0</v>
          </cell>
          <cell r="U11">
            <v>0</v>
          </cell>
          <cell r="V11">
            <v>9</v>
          </cell>
          <cell r="W11">
            <v>0.15</v>
          </cell>
          <cell r="X11">
            <v>0</v>
          </cell>
          <cell r="Y11">
            <v>3.6</v>
          </cell>
          <cell r="Z11">
            <v>0</v>
          </cell>
          <cell r="AA11">
            <v>2.8200000000000003</v>
          </cell>
          <cell r="AB11">
            <v>0</v>
          </cell>
          <cell r="AC11">
            <v>8.42</v>
          </cell>
          <cell r="AD11">
            <v>0</v>
          </cell>
          <cell r="AE11">
            <v>0</v>
          </cell>
          <cell r="AF11">
            <v>0</v>
          </cell>
          <cell r="AG11">
            <v>0</v>
          </cell>
          <cell r="AH11">
            <v>0</v>
          </cell>
          <cell r="AI11">
            <v>5</v>
          </cell>
          <cell r="AJ11">
            <v>5</v>
          </cell>
          <cell r="AK11">
            <v>0.86</v>
          </cell>
          <cell r="AL11">
            <v>0</v>
          </cell>
          <cell r="AM11">
            <v>0</v>
          </cell>
          <cell r="AN11">
            <v>0</v>
          </cell>
          <cell r="AO11">
            <v>0</v>
          </cell>
          <cell r="AP11">
            <v>0</v>
          </cell>
          <cell r="AR11">
            <v>44.9</v>
          </cell>
          <cell r="AS11">
            <v>1214.1599999999999</v>
          </cell>
        </row>
        <row r="12">
          <cell r="D12">
            <v>440.8</v>
          </cell>
          <cell r="F12">
            <v>0</v>
          </cell>
          <cell r="H12">
            <v>25</v>
          </cell>
          <cell r="I12">
            <v>411.04</v>
          </cell>
          <cell r="J12">
            <v>0</v>
          </cell>
          <cell r="K12">
            <v>0</v>
          </cell>
          <cell r="L12">
            <v>0</v>
          </cell>
          <cell r="M12">
            <v>0</v>
          </cell>
          <cell r="N12">
            <v>0</v>
          </cell>
          <cell r="O12">
            <v>0</v>
          </cell>
          <cell r="P12">
            <v>4.76</v>
          </cell>
          <cell r="Q12">
            <v>0</v>
          </cell>
          <cell r="R12">
            <v>0</v>
          </cell>
          <cell r="S12">
            <v>0</v>
          </cell>
          <cell r="T12">
            <v>0</v>
          </cell>
          <cell r="U12">
            <v>0</v>
          </cell>
          <cell r="V12">
            <v>0</v>
          </cell>
          <cell r="W12">
            <v>0</v>
          </cell>
          <cell r="X12">
            <v>0</v>
          </cell>
          <cell r="Y12">
            <v>3.07</v>
          </cell>
          <cell r="Z12">
            <v>0</v>
          </cell>
          <cell r="AA12">
            <v>0</v>
          </cell>
          <cell r="AB12">
            <v>0</v>
          </cell>
          <cell r="AC12">
            <v>1.6899999999999997</v>
          </cell>
          <cell r="AD12">
            <v>0</v>
          </cell>
          <cell r="AE12">
            <v>0</v>
          </cell>
          <cell r="AF12">
            <v>0</v>
          </cell>
          <cell r="AG12">
            <v>0</v>
          </cell>
          <cell r="AH12">
            <v>0</v>
          </cell>
          <cell r="AI12">
            <v>0</v>
          </cell>
          <cell r="AJ12">
            <v>0</v>
          </cell>
          <cell r="AK12">
            <v>0</v>
          </cell>
          <cell r="AL12">
            <v>0</v>
          </cell>
          <cell r="AM12">
            <v>0</v>
          </cell>
          <cell r="AN12">
            <v>0</v>
          </cell>
          <cell r="AO12">
            <v>0</v>
          </cell>
          <cell r="AP12">
            <v>0</v>
          </cell>
          <cell r="AR12">
            <v>29.759999999999998</v>
          </cell>
          <cell r="AS12">
            <v>411.04</v>
          </cell>
        </row>
        <row r="13">
          <cell r="D13">
            <v>0</v>
          </cell>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3.7741039999999999</v>
          </cell>
          <cell r="F15">
            <v>0</v>
          </cell>
          <cell r="H15">
            <v>0</v>
          </cell>
          <cell r="I15">
            <v>0</v>
          </cell>
          <cell r="J15">
            <v>0</v>
          </cell>
          <cell r="K15">
            <v>0</v>
          </cell>
          <cell r="L15">
            <v>3.7726039999999998</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3.7726039999999998</v>
          </cell>
        </row>
        <row r="16">
          <cell r="D16">
            <v>2.9106019999999999</v>
          </cell>
          <cell r="F16">
            <v>0</v>
          </cell>
          <cell r="H16">
            <v>0</v>
          </cell>
          <cell r="I16">
            <v>0</v>
          </cell>
          <cell r="J16">
            <v>0</v>
          </cell>
          <cell r="K16">
            <v>0</v>
          </cell>
          <cell r="L16">
            <v>0</v>
          </cell>
          <cell r="M16">
            <v>2.9106019999999999</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2.9106019999999999</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10.32</v>
          </cell>
          <cell r="F18">
            <v>0</v>
          </cell>
          <cell r="H18">
            <v>0</v>
          </cell>
          <cell r="I18">
            <v>0</v>
          </cell>
          <cell r="J18">
            <v>0</v>
          </cell>
          <cell r="K18">
            <v>0</v>
          </cell>
          <cell r="L18">
            <v>0</v>
          </cell>
          <cell r="M18">
            <v>0</v>
          </cell>
          <cell r="N18">
            <v>0</v>
          </cell>
          <cell r="O18">
            <v>10.32</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20.32</v>
          </cell>
        </row>
        <row r="19">
          <cell r="F19">
            <v>0</v>
          </cell>
          <cell r="G19">
            <v>0</v>
          </cell>
          <cell r="H19">
            <v>0</v>
          </cell>
          <cell r="I19">
            <v>0</v>
          </cell>
          <cell r="J19">
            <v>0</v>
          </cell>
          <cell r="K19">
            <v>0</v>
          </cell>
          <cell r="L19">
            <v>0</v>
          </cell>
          <cell r="M19">
            <v>0</v>
          </cell>
          <cell r="N19">
            <v>0</v>
          </cell>
          <cell r="O19">
            <v>0</v>
          </cell>
          <cell r="P19">
            <v>1.0603777777777714</v>
          </cell>
          <cell r="Q19">
            <v>0</v>
          </cell>
          <cell r="R19">
            <v>0</v>
          </cell>
          <cell r="S19">
            <v>0</v>
          </cell>
          <cell r="T19">
            <v>0</v>
          </cell>
          <cell r="U19">
            <v>0</v>
          </cell>
          <cell r="V19">
            <v>0.19999999999999996</v>
          </cell>
          <cell r="W19">
            <v>0</v>
          </cell>
          <cell r="X19">
            <v>0</v>
          </cell>
          <cell r="Y19">
            <v>3.7777777777137089E-4</v>
          </cell>
          <cell r="Z19">
            <v>0</v>
          </cell>
          <cell r="AA19">
            <v>0.86</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1.0603777777777779</v>
          </cell>
          <cell r="AS19">
            <v>474.43097899999998</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2.2799999999999998</v>
          </cell>
          <cell r="F21">
            <v>0</v>
          </cell>
          <cell r="H21">
            <v>0</v>
          </cell>
          <cell r="I21">
            <v>0</v>
          </cell>
          <cell r="J21">
            <v>0</v>
          </cell>
          <cell r="K21">
            <v>0</v>
          </cell>
          <cell r="L21">
            <v>0</v>
          </cell>
          <cell r="M21">
            <v>0</v>
          </cell>
          <cell r="N21">
            <v>0</v>
          </cell>
          <cell r="O21">
            <v>0</v>
          </cell>
          <cell r="P21">
            <v>0</v>
          </cell>
          <cell r="Q21">
            <v>0</v>
          </cell>
          <cell r="R21">
            <v>2.2799999999999998</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2.3299999999999996</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0.58015799999999995</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0.58015799999999995</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9.7801580000000001</v>
          </cell>
        </row>
        <row r="26">
          <cell r="D26">
            <v>1.1003320000000001</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1.1003320000000001</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1.250332</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137.16999999999999</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137.16999999999999</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147.05187777777775</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1.3133680000000001</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1.3133680000000001</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1.3133680000000001</v>
          </cell>
        </row>
        <row r="32">
          <cell r="D32">
            <v>137.46</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137.25962222222222</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147.39962222222221</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6.8194699999999999</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6.8194699999999999</v>
          </cell>
          <cell r="AF34">
            <v>0</v>
          </cell>
          <cell r="AG34">
            <v>0</v>
          </cell>
          <cell r="AH34">
            <v>0</v>
          </cell>
          <cell r="AI34">
            <v>0</v>
          </cell>
          <cell r="AJ34">
            <v>0</v>
          </cell>
          <cell r="AK34">
            <v>0</v>
          </cell>
          <cell r="AL34">
            <v>0</v>
          </cell>
          <cell r="AM34">
            <v>0</v>
          </cell>
          <cell r="AN34">
            <v>0</v>
          </cell>
          <cell r="AO34">
            <v>0</v>
          </cell>
          <cell r="AP34">
            <v>0</v>
          </cell>
          <cell r="AR34">
            <v>0</v>
          </cell>
          <cell r="AS34">
            <v>6.8194699999999999</v>
          </cell>
        </row>
        <row r="35">
          <cell r="D35">
            <v>15.92</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15.92</v>
          </cell>
          <cell r="AG35">
            <v>0</v>
          </cell>
          <cell r="AH35">
            <v>0</v>
          </cell>
          <cell r="AI35">
            <v>0</v>
          </cell>
          <cell r="AJ35">
            <v>0</v>
          </cell>
          <cell r="AK35">
            <v>0</v>
          </cell>
          <cell r="AL35">
            <v>0</v>
          </cell>
          <cell r="AM35">
            <v>0</v>
          </cell>
          <cell r="AN35">
            <v>0</v>
          </cell>
          <cell r="AO35">
            <v>0</v>
          </cell>
          <cell r="AP35">
            <v>0</v>
          </cell>
          <cell r="AR35">
            <v>0</v>
          </cell>
          <cell r="AS35">
            <v>15.92</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0.22666</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0.22666</v>
          </cell>
          <cell r="AI37">
            <v>0</v>
          </cell>
          <cell r="AJ37">
            <v>0</v>
          </cell>
          <cell r="AK37">
            <v>0</v>
          </cell>
          <cell r="AL37">
            <v>0</v>
          </cell>
          <cell r="AM37">
            <v>0</v>
          </cell>
          <cell r="AN37">
            <v>0</v>
          </cell>
          <cell r="AO37">
            <v>0</v>
          </cell>
          <cell r="AP37">
            <v>0</v>
          </cell>
          <cell r="AR37">
            <v>0</v>
          </cell>
          <cell r="AS37">
            <v>0.22666</v>
          </cell>
        </row>
        <row r="38">
          <cell r="D38">
            <v>6.4587070000000004</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6.4587070000000004</v>
          </cell>
          <cell r="AJ38">
            <v>0</v>
          </cell>
          <cell r="AK38">
            <v>0</v>
          </cell>
          <cell r="AL38">
            <v>0</v>
          </cell>
          <cell r="AM38">
            <v>0</v>
          </cell>
          <cell r="AN38">
            <v>0</v>
          </cell>
          <cell r="AO38">
            <v>0</v>
          </cell>
          <cell r="AP38">
            <v>0</v>
          </cell>
          <cell r="AR38">
            <v>0</v>
          </cell>
          <cell r="AS38">
            <v>11.458707</v>
          </cell>
        </row>
        <row r="39">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5</v>
          </cell>
        </row>
        <row r="40">
          <cell r="D40">
            <v>0.04</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0.04</v>
          </cell>
          <cell r="AL40">
            <v>0</v>
          </cell>
          <cell r="AM40">
            <v>0</v>
          </cell>
          <cell r="AN40">
            <v>0</v>
          </cell>
          <cell r="AO40">
            <v>0</v>
          </cell>
          <cell r="AP40">
            <v>0</v>
          </cell>
          <cell r="AR40">
            <v>0</v>
          </cell>
          <cell r="AS40">
            <v>0.9</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123.565781</v>
          </cell>
          <cell r="F43">
            <v>0</v>
          </cell>
          <cell r="H43">
            <v>0</v>
          </cell>
          <cell r="I43">
            <v>0</v>
          </cell>
          <cell r="J43">
            <v>0</v>
          </cell>
          <cell r="K43">
            <v>0</v>
          </cell>
          <cell r="L43">
            <v>0</v>
          </cell>
          <cell r="M43">
            <v>0</v>
          </cell>
          <cell r="N43">
            <v>0</v>
          </cell>
          <cell r="O43">
            <v>0</v>
          </cell>
          <cell r="P43">
            <v>0.86</v>
          </cell>
          <cell r="Q43">
            <v>0</v>
          </cell>
          <cell r="R43">
            <v>0</v>
          </cell>
          <cell r="S43">
            <v>0</v>
          </cell>
          <cell r="T43">
            <v>0</v>
          </cell>
          <cell r="U43">
            <v>0</v>
          </cell>
          <cell r="V43">
            <v>0</v>
          </cell>
          <cell r="W43">
            <v>0</v>
          </cell>
          <cell r="X43">
            <v>0</v>
          </cell>
          <cell r="Y43">
            <v>0</v>
          </cell>
          <cell r="Z43">
            <v>0</v>
          </cell>
          <cell r="AA43">
            <v>0.86</v>
          </cell>
          <cell r="AB43">
            <v>0</v>
          </cell>
          <cell r="AC43">
            <v>0</v>
          </cell>
          <cell r="AD43">
            <v>0</v>
          </cell>
          <cell r="AE43">
            <v>0</v>
          </cell>
          <cell r="AF43">
            <v>0</v>
          </cell>
          <cell r="AG43">
            <v>0</v>
          </cell>
          <cell r="AH43">
            <v>0</v>
          </cell>
          <cell r="AI43">
            <v>0</v>
          </cell>
          <cell r="AJ43">
            <v>0</v>
          </cell>
          <cell r="AK43">
            <v>0</v>
          </cell>
          <cell r="AL43">
            <v>0</v>
          </cell>
          <cell r="AM43">
            <v>0</v>
          </cell>
          <cell r="AN43">
            <v>122.705781</v>
          </cell>
          <cell r="AO43">
            <v>0</v>
          </cell>
          <cell r="AP43">
            <v>0</v>
          </cell>
          <cell r="AR43">
            <v>0.86</v>
          </cell>
          <cell r="AS43">
            <v>122.705781</v>
          </cell>
        </row>
        <row r="44">
          <cell r="D44">
            <v>2.2750029999999999</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2.2750029999999999</v>
          </cell>
          <cell r="AP44">
            <v>0</v>
          </cell>
          <cell r="AR44">
            <v>0</v>
          </cell>
          <cell r="AS44">
            <v>2.2750029999999999</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10.114706999999999</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10.114706999999999</v>
          </cell>
          <cell r="AR46">
            <v>0</v>
          </cell>
          <cell r="AS46">
            <v>10.114706999999999</v>
          </cell>
        </row>
      </sheetData>
      <sheetData sheetId="7">
        <row r="8">
          <cell r="F8">
            <v>0</v>
          </cell>
          <cell r="G8">
            <v>0</v>
          </cell>
          <cell r="H8">
            <v>25</v>
          </cell>
          <cell r="I8">
            <v>0</v>
          </cell>
          <cell r="J8">
            <v>0</v>
          </cell>
          <cell r="K8">
            <v>0</v>
          </cell>
          <cell r="L8">
            <v>0</v>
          </cell>
          <cell r="M8">
            <v>0</v>
          </cell>
          <cell r="N8">
            <v>0</v>
          </cell>
          <cell r="O8">
            <v>25.990000000000002</v>
          </cell>
          <cell r="Q8">
            <v>0</v>
          </cell>
          <cell r="R8">
            <v>0.05</v>
          </cell>
          <cell r="S8">
            <v>0</v>
          </cell>
          <cell r="T8">
            <v>0</v>
          </cell>
          <cell r="U8">
            <v>0</v>
          </cell>
          <cell r="V8">
            <v>0.90999999999999992</v>
          </cell>
          <cell r="W8">
            <v>0.1</v>
          </cell>
          <cell r="X8">
            <v>0</v>
          </cell>
          <cell r="Y8">
            <v>256.05650000000003</v>
          </cell>
          <cell r="Z8">
            <v>0</v>
          </cell>
          <cell r="AA8">
            <v>0.04</v>
          </cell>
          <cell r="AB8">
            <v>0</v>
          </cell>
          <cell r="AC8">
            <v>48.06</v>
          </cell>
          <cell r="AD8">
            <v>0</v>
          </cell>
          <cell r="AE8">
            <v>0</v>
          </cell>
          <cell r="AF8">
            <v>0</v>
          </cell>
          <cell r="AG8">
            <v>0</v>
          </cell>
          <cell r="AH8">
            <v>0</v>
          </cell>
          <cell r="AI8">
            <v>5</v>
          </cell>
          <cell r="AJ8">
            <v>8</v>
          </cell>
          <cell r="AK8">
            <v>0.45</v>
          </cell>
          <cell r="AL8">
            <v>0</v>
          </cell>
          <cell r="AM8">
            <v>0</v>
          </cell>
          <cell r="AN8">
            <v>0</v>
          </cell>
          <cell r="AO8">
            <v>0</v>
          </cell>
          <cell r="AP8">
            <v>0</v>
          </cell>
          <cell r="AQ8">
            <v>0</v>
          </cell>
          <cell r="AR8">
            <v>369.65649999999999</v>
          </cell>
        </row>
        <row r="9">
          <cell r="D9">
            <v>487.85</v>
          </cell>
          <cell r="F9">
            <v>487.82000000000005</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0.03</v>
          </cell>
          <cell r="AS9">
            <v>487.82000000000005</v>
          </cell>
        </row>
        <row r="10">
          <cell r="D10">
            <v>127.430127</v>
          </cell>
          <cell r="G10">
            <v>127.430127</v>
          </cell>
          <cell r="P10">
            <v>0</v>
          </cell>
          <cell r="AR10">
            <v>0</v>
          </cell>
          <cell r="AS10">
            <v>127.430127</v>
          </cell>
        </row>
        <row r="11">
          <cell r="D11">
            <v>2950.22</v>
          </cell>
          <cell r="F11">
            <v>0</v>
          </cell>
          <cell r="H11">
            <v>2645.0549999999998</v>
          </cell>
          <cell r="I11">
            <v>0</v>
          </cell>
          <cell r="J11">
            <v>0</v>
          </cell>
          <cell r="K11">
            <v>0</v>
          </cell>
          <cell r="L11">
            <v>0</v>
          </cell>
          <cell r="M11">
            <v>0</v>
          </cell>
          <cell r="N11">
            <v>0</v>
          </cell>
          <cell r="O11">
            <v>25.990000000000002</v>
          </cell>
          <cell r="P11">
            <v>279.17500000000001</v>
          </cell>
          <cell r="Q11">
            <v>0</v>
          </cell>
          <cell r="R11">
            <v>0.05</v>
          </cell>
          <cell r="S11">
            <v>0</v>
          </cell>
          <cell r="T11">
            <v>0</v>
          </cell>
          <cell r="U11">
            <v>0</v>
          </cell>
          <cell r="V11">
            <v>0.90999999999999992</v>
          </cell>
          <cell r="W11">
            <v>0.1</v>
          </cell>
          <cell r="X11">
            <v>0</v>
          </cell>
          <cell r="Y11">
            <v>237.64500000000001</v>
          </cell>
          <cell r="Z11">
            <v>0</v>
          </cell>
          <cell r="AA11">
            <v>0.04</v>
          </cell>
          <cell r="AB11">
            <v>0</v>
          </cell>
          <cell r="AC11">
            <v>26.98</v>
          </cell>
          <cell r="AD11">
            <v>0</v>
          </cell>
          <cell r="AE11">
            <v>0</v>
          </cell>
          <cell r="AF11">
            <v>0</v>
          </cell>
          <cell r="AG11">
            <v>0</v>
          </cell>
          <cell r="AH11">
            <v>0</v>
          </cell>
          <cell r="AI11">
            <v>5</v>
          </cell>
          <cell r="AJ11">
            <v>8</v>
          </cell>
          <cell r="AK11">
            <v>0.45</v>
          </cell>
          <cell r="AL11">
            <v>0</v>
          </cell>
          <cell r="AM11">
            <v>0</v>
          </cell>
          <cell r="AN11">
            <v>0</v>
          </cell>
          <cell r="AO11">
            <v>0</v>
          </cell>
          <cell r="AP11">
            <v>0</v>
          </cell>
          <cell r="AR11">
            <v>305.16500000000002</v>
          </cell>
          <cell r="AS11">
            <v>2670.0549999999998</v>
          </cell>
        </row>
        <row r="12">
          <cell r="D12">
            <v>525.54999999999995</v>
          </cell>
          <cell r="F12">
            <v>0</v>
          </cell>
          <cell r="H12">
            <v>25</v>
          </cell>
          <cell r="I12">
            <v>463.09</v>
          </cell>
          <cell r="J12">
            <v>0</v>
          </cell>
          <cell r="K12">
            <v>0</v>
          </cell>
          <cell r="L12">
            <v>0</v>
          </cell>
          <cell r="M12">
            <v>0</v>
          </cell>
          <cell r="N12">
            <v>0</v>
          </cell>
          <cell r="O12">
            <v>0</v>
          </cell>
          <cell r="P12">
            <v>37.46</v>
          </cell>
          <cell r="Q12">
            <v>0</v>
          </cell>
          <cell r="R12">
            <v>0</v>
          </cell>
          <cell r="S12">
            <v>0</v>
          </cell>
          <cell r="T12">
            <v>0</v>
          </cell>
          <cell r="U12">
            <v>0</v>
          </cell>
          <cell r="V12">
            <v>0</v>
          </cell>
          <cell r="W12">
            <v>0</v>
          </cell>
          <cell r="X12">
            <v>0</v>
          </cell>
          <cell r="Y12">
            <v>16.41</v>
          </cell>
          <cell r="Z12">
            <v>0</v>
          </cell>
          <cell r="AA12">
            <v>0</v>
          </cell>
          <cell r="AB12">
            <v>0</v>
          </cell>
          <cell r="AC12">
            <v>21.05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62.46</v>
          </cell>
          <cell r="AS12">
            <v>463.09</v>
          </cell>
        </row>
        <row r="13">
          <cell r="D13">
            <v>299.72732000000002</v>
          </cell>
          <cell r="F13">
            <v>0</v>
          </cell>
          <cell r="H13">
            <v>0</v>
          </cell>
          <cell r="I13">
            <v>0</v>
          </cell>
          <cell r="J13">
            <v>299.72732000000002</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299.72732000000002</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155.11844199999999</v>
          </cell>
          <cell r="F15">
            <v>0</v>
          </cell>
          <cell r="H15">
            <v>0</v>
          </cell>
          <cell r="I15">
            <v>0</v>
          </cell>
          <cell r="J15">
            <v>0</v>
          </cell>
          <cell r="K15">
            <v>0</v>
          </cell>
          <cell r="L15">
            <v>155.11694199999999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155.11694199999999</v>
          </cell>
        </row>
        <row r="16">
          <cell r="D16">
            <v>14.91</v>
          </cell>
          <cell r="F16">
            <v>0</v>
          </cell>
          <cell r="H16">
            <v>0</v>
          </cell>
          <cell r="I16">
            <v>0</v>
          </cell>
          <cell r="J16">
            <v>0</v>
          </cell>
          <cell r="K16">
            <v>0</v>
          </cell>
          <cell r="L16">
            <v>0</v>
          </cell>
          <cell r="M16">
            <v>12.91</v>
          </cell>
          <cell r="N16">
            <v>0</v>
          </cell>
          <cell r="O16">
            <v>0</v>
          </cell>
          <cell r="P16">
            <v>2</v>
          </cell>
          <cell r="Q16">
            <v>0</v>
          </cell>
          <cell r="R16">
            <v>0</v>
          </cell>
          <cell r="S16">
            <v>0</v>
          </cell>
          <cell r="T16">
            <v>0</v>
          </cell>
          <cell r="U16">
            <v>0</v>
          </cell>
          <cell r="V16">
            <v>0</v>
          </cell>
          <cell r="W16">
            <v>0</v>
          </cell>
          <cell r="X16">
            <v>0</v>
          </cell>
          <cell r="Y16">
            <v>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2</v>
          </cell>
          <cell r="AS16">
            <v>12.91</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3.6835789999999999</v>
          </cell>
          <cell r="F18">
            <v>0</v>
          </cell>
          <cell r="H18">
            <v>0</v>
          </cell>
          <cell r="I18">
            <v>0</v>
          </cell>
          <cell r="J18">
            <v>0</v>
          </cell>
          <cell r="K18">
            <v>0</v>
          </cell>
          <cell r="L18">
            <v>0</v>
          </cell>
          <cell r="M18">
            <v>0</v>
          </cell>
          <cell r="N18">
            <v>0</v>
          </cell>
          <cell r="O18">
            <v>3.6835789999999999</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29.673579000000004</v>
          </cell>
        </row>
        <row r="19">
          <cell r="F19">
            <v>0</v>
          </cell>
          <cell r="G19">
            <v>0</v>
          </cell>
          <cell r="H19">
            <v>0</v>
          </cell>
          <cell r="I19">
            <v>0</v>
          </cell>
          <cell r="J19">
            <v>0</v>
          </cell>
          <cell r="K19">
            <v>0</v>
          </cell>
          <cell r="L19">
            <v>0</v>
          </cell>
          <cell r="M19">
            <v>0</v>
          </cell>
          <cell r="N19">
            <v>0</v>
          </cell>
          <cell r="O19">
            <v>0</v>
          </cell>
          <cell r="P19">
            <v>43.84537777777777</v>
          </cell>
          <cell r="Q19">
            <v>0</v>
          </cell>
          <cell r="R19">
            <v>0</v>
          </cell>
          <cell r="S19">
            <v>0</v>
          </cell>
          <cell r="T19">
            <v>0</v>
          </cell>
          <cell r="U19">
            <v>0</v>
          </cell>
          <cell r="V19">
            <v>0.2</v>
          </cell>
          <cell r="W19">
            <v>0</v>
          </cell>
          <cell r="X19">
            <v>0</v>
          </cell>
          <cell r="Y19">
            <v>25.505377777777767</v>
          </cell>
          <cell r="Z19">
            <v>0</v>
          </cell>
          <cell r="AA19">
            <v>15.14</v>
          </cell>
          <cell r="AB19">
            <v>0</v>
          </cell>
          <cell r="AC19">
            <v>3</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43.84537777777777</v>
          </cell>
          <cell r="AS19">
            <v>731.01274200000012</v>
          </cell>
        </row>
        <row r="20">
          <cell r="D20">
            <v>7.2034339999999997</v>
          </cell>
          <cell r="F20">
            <v>0</v>
          </cell>
          <cell r="H20">
            <v>0</v>
          </cell>
          <cell r="I20">
            <v>0</v>
          </cell>
          <cell r="J20">
            <v>0</v>
          </cell>
          <cell r="K20">
            <v>0</v>
          </cell>
          <cell r="L20">
            <v>0</v>
          </cell>
          <cell r="M20">
            <v>0</v>
          </cell>
          <cell r="N20">
            <v>0</v>
          </cell>
          <cell r="O20">
            <v>0</v>
          </cell>
          <cell r="P20">
            <v>0</v>
          </cell>
          <cell r="Q20">
            <v>7.2034339999999997</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7.2034339999999997</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0.27014500000000002</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0.27014500000000002</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1.380145</v>
          </cell>
        </row>
        <row r="26">
          <cell r="D26">
            <v>0.404617</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0.404617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0.50461699999999998</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105.03</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105.03</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389.3118777777778</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71.097163000000009</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70.896785222222235</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121.95678522222224</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5.6122249999999996</v>
          </cell>
          <cell r="F34">
            <v>0</v>
          </cell>
          <cell r="H34">
            <v>0</v>
          </cell>
          <cell r="I34">
            <v>0</v>
          </cell>
          <cell r="J34">
            <v>0</v>
          </cell>
          <cell r="K34">
            <v>0</v>
          </cell>
          <cell r="L34">
            <v>0</v>
          </cell>
          <cell r="M34">
            <v>0</v>
          </cell>
          <cell r="N34">
            <v>0</v>
          </cell>
          <cell r="O34">
            <v>0</v>
          </cell>
          <cell r="P34">
            <v>3</v>
          </cell>
          <cell r="Q34">
            <v>0</v>
          </cell>
          <cell r="R34">
            <v>0</v>
          </cell>
          <cell r="S34">
            <v>0</v>
          </cell>
          <cell r="T34">
            <v>0</v>
          </cell>
          <cell r="U34">
            <v>0</v>
          </cell>
          <cell r="V34">
            <v>0</v>
          </cell>
          <cell r="W34">
            <v>0</v>
          </cell>
          <cell r="X34">
            <v>0</v>
          </cell>
          <cell r="Y34">
            <v>0</v>
          </cell>
          <cell r="Z34">
            <v>0</v>
          </cell>
          <cell r="AA34">
            <v>0</v>
          </cell>
          <cell r="AB34">
            <v>0</v>
          </cell>
          <cell r="AC34">
            <v>3</v>
          </cell>
          <cell r="AD34">
            <v>0</v>
          </cell>
          <cell r="AE34">
            <v>2.6122249999999996</v>
          </cell>
          <cell r="AF34">
            <v>0</v>
          </cell>
          <cell r="AG34">
            <v>0</v>
          </cell>
          <cell r="AH34">
            <v>0</v>
          </cell>
          <cell r="AI34">
            <v>0</v>
          </cell>
          <cell r="AJ34">
            <v>0</v>
          </cell>
          <cell r="AK34">
            <v>0</v>
          </cell>
          <cell r="AL34">
            <v>0</v>
          </cell>
          <cell r="AM34">
            <v>0</v>
          </cell>
          <cell r="AN34">
            <v>0</v>
          </cell>
          <cell r="AO34">
            <v>0</v>
          </cell>
          <cell r="AP34">
            <v>0</v>
          </cell>
          <cell r="AR34">
            <v>3</v>
          </cell>
          <cell r="AS34">
            <v>2.6122249999999996</v>
          </cell>
        </row>
        <row r="35">
          <cell r="D35">
            <v>11.09</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11.09</v>
          </cell>
          <cell r="AG35">
            <v>0</v>
          </cell>
          <cell r="AH35">
            <v>0</v>
          </cell>
          <cell r="AI35">
            <v>0</v>
          </cell>
          <cell r="AJ35">
            <v>0</v>
          </cell>
          <cell r="AK35">
            <v>0</v>
          </cell>
          <cell r="AL35">
            <v>0</v>
          </cell>
          <cell r="AM35">
            <v>0</v>
          </cell>
          <cell r="AN35">
            <v>0</v>
          </cell>
          <cell r="AO35">
            <v>0</v>
          </cell>
          <cell r="AP35">
            <v>0</v>
          </cell>
          <cell r="AR35">
            <v>0</v>
          </cell>
          <cell r="AS35">
            <v>11.09</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D38">
            <v>9.2967420000000001</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9.2967420000000001</v>
          </cell>
          <cell r="AJ38">
            <v>0</v>
          </cell>
          <cell r="AK38">
            <v>0</v>
          </cell>
          <cell r="AL38">
            <v>0</v>
          </cell>
          <cell r="AM38">
            <v>0</v>
          </cell>
          <cell r="AN38">
            <v>0</v>
          </cell>
          <cell r="AO38">
            <v>0</v>
          </cell>
          <cell r="AP38">
            <v>0</v>
          </cell>
          <cell r="AR38">
            <v>0</v>
          </cell>
          <cell r="AS38">
            <v>14.296742</v>
          </cell>
        </row>
        <row r="39">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8</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0.45</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214.80191600000001</v>
          </cell>
          <cell r="F43">
            <v>0</v>
          </cell>
          <cell r="H43">
            <v>0</v>
          </cell>
          <cell r="I43">
            <v>0</v>
          </cell>
          <cell r="J43">
            <v>0</v>
          </cell>
          <cell r="K43">
            <v>0</v>
          </cell>
          <cell r="L43">
            <v>0</v>
          </cell>
          <cell r="M43">
            <v>0</v>
          </cell>
          <cell r="N43">
            <v>0</v>
          </cell>
          <cell r="O43">
            <v>0</v>
          </cell>
          <cell r="P43">
            <v>40.644999999999996</v>
          </cell>
          <cell r="Q43">
            <v>0</v>
          </cell>
          <cell r="R43">
            <v>0</v>
          </cell>
          <cell r="S43">
            <v>0</v>
          </cell>
          <cell r="T43">
            <v>0</v>
          </cell>
          <cell r="U43">
            <v>0</v>
          </cell>
          <cell r="V43">
            <v>0</v>
          </cell>
          <cell r="W43">
            <v>0</v>
          </cell>
          <cell r="X43">
            <v>0</v>
          </cell>
          <cell r="Y43">
            <v>25.504999999999999</v>
          </cell>
          <cell r="Z43">
            <v>0</v>
          </cell>
          <cell r="AA43">
            <v>15.14</v>
          </cell>
          <cell r="AB43">
            <v>0</v>
          </cell>
          <cell r="AC43">
            <v>0</v>
          </cell>
          <cell r="AD43">
            <v>0</v>
          </cell>
          <cell r="AE43">
            <v>0</v>
          </cell>
          <cell r="AF43">
            <v>0</v>
          </cell>
          <cell r="AG43">
            <v>0</v>
          </cell>
          <cell r="AH43">
            <v>0</v>
          </cell>
          <cell r="AI43">
            <v>0</v>
          </cell>
          <cell r="AJ43">
            <v>0</v>
          </cell>
          <cell r="AK43">
            <v>0</v>
          </cell>
          <cell r="AL43">
            <v>0</v>
          </cell>
          <cell r="AM43">
            <v>0</v>
          </cell>
          <cell r="AN43">
            <v>174.15691600000002</v>
          </cell>
          <cell r="AO43">
            <v>0</v>
          </cell>
          <cell r="AP43">
            <v>0</v>
          </cell>
          <cell r="AR43">
            <v>40.644999999999996</v>
          </cell>
          <cell r="AS43">
            <v>174.15691600000002</v>
          </cell>
        </row>
        <row r="44">
          <cell r="D44">
            <v>0</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23.220834</v>
          </cell>
          <cell r="F46">
            <v>0</v>
          </cell>
          <cell r="H46">
            <v>0</v>
          </cell>
          <cell r="I46">
            <v>0</v>
          </cell>
          <cell r="J46">
            <v>0</v>
          </cell>
          <cell r="K46">
            <v>0</v>
          </cell>
          <cell r="L46">
            <v>0</v>
          </cell>
          <cell r="M46">
            <v>0</v>
          </cell>
          <cell r="N46">
            <v>0</v>
          </cell>
          <cell r="O46">
            <v>0</v>
          </cell>
          <cell r="P46">
            <v>2.72</v>
          </cell>
          <cell r="Q46">
            <v>0</v>
          </cell>
          <cell r="R46">
            <v>0</v>
          </cell>
          <cell r="S46">
            <v>0</v>
          </cell>
          <cell r="T46">
            <v>0</v>
          </cell>
          <cell r="U46">
            <v>0</v>
          </cell>
          <cell r="V46">
            <v>0</v>
          </cell>
          <cell r="W46">
            <v>0</v>
          </cell>
          <cell r="X46">
            <v>0</v>
          </cell>
          <cell r="Y46">
            <v>2.72</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20.500834000000001</v>
          </cell>
          <cell r="AR46">
            <v>2.72</v>
          </cell>
          <cell r="AS46">
            <v>20.500834000000001</v>
          </cell>
        </row>
      </sheetData>
      <sheetData sheetId="8">
        <row r="8">
          <cell r="F8">
            <v>0</v>
          </cell>
          <cell r="G8">
            <v>0</v>
          </cell>
          <cell r="H8">
            <v>25</v>
          </cell>
          <cell r="I8">
            <v>0</v>
          </cell>
          <cell r="J8">
            <v>0</v>
          </cell>
          <cell r="K8">
            <v>0</v>
          </cell>
          <cell r="L8">
            <v>0</v>
          </cell>
          <cell r="M8">
            <v>0</v>
          </cell>
          <cell r="N8">
            <v>0</v>
          </cell>
          <cell r="O8">
            <v>62</v>
          </cell>
          <cell r="Q8">
            <v>0</v>
          </cell>
          <cell r="R8">
            <v>0.05</v>
          </cell>
          <cell r="S8">
            <v>0</v>
          </cell>
          <cell r="T8">
            <v>0</v>
          </cell>
          <cell r="U8">
            <v>0</v>
          </cell>
          <cell r="V8">
            <v>0.41</v>
          </cell>
          <cell r="W8">
            <v>0</v>
          </cell>
          <cell r="X8">
            <v>0</v>
          </cell>
          <cell r="Y8">
            <v>217.04150000000001</v>
          </cell>
          <cell r="Z8">
            <v>0</v>
          </cell>
          <cell r="AA8">
            <v>0</v>
          </cell>
          <cell r="AB8">
            <v>0</v>
          </cell>
          <cell r="AC8">
            <v>5.1999999999999993</v>
          </cell>
          <cell r="AD8">
            <v>0</v>
          </cell>
          <cell r="AE8">
            <v>0</v>
          </cell>
          <cell r="AF8">
            <v>0</v>
          </cell>
          <cell r="AG8">
            <v>0</v>
          </cell>
          <cell r="AH8">
            <v>0</v>
          </cell>
          <cell r="AI8">
            <v>0</v>
          </cell>
          <cell r="AJ8">
            <v>2.5</v>
          </cell>
          <cell r="AK8">
            <v>0.05</v>
          </cell>
          <cell r="AL8">
            <v>0</v>
          </cell>
          <cell r="AM8">
            <v>0</v>
          </cell>
          <cell r="AN8">
            <v>0</v>
          </cell>
          <cell r="AO8">
            <v>0</v>
          </cell>
          <cell r="AP8">
            <v>0</v>
          </cell>
          <cell r="AQ8">
            <v>0</v>
          </cell>
          <cell r="AR8">
            <v>312.25150000000002</v>
          </cell>
        </row>
        <row r="9">
          <cell r="D9">
            <v>845.29</v>
          </cell>
          <cell r="F9">
            <v>845.26</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0.03</v>
          </cell>
          <cell r="AS9">
            <v>845.26</v>
          </cell>
        </row>
        <row r="10">
          <cell r="D10">
            <v>242.65623600000001</v>
          </cell>
          <cell r="G10">
            <v>242.65623600000001</v>
          </cell>
          <cell r="P10">
            <v>0</v>
          </cell>
          <cell r="AR10">
            <v>0</v>
          </cell>
          <cell r="AS10">
            <v>242.65623600000001</v>
          </cell>
        </row>
        <row r="11">
          <cell r="D11">
            <v>2617.75</v>
          </cell>
          <cell r="F11">
            <v>0</v>
          </cell>
          <cell r="H11">
            <v>2343.4699999999998</v>
          </cell>
          <cell r="I11">
            <v>0</v>
          </cell>
          <cell r="J11">
            <v>0</v>
          </cell>
          <cell r="K11">
            <v>0</v>
          </cell>
          <cell r="L11">
            <v>0</v>
          </cell>
          <cell r="M11">
            <v>0</v>
          </cell>
          <cell r="N11">
            <v>0</v>
          </cell>
          <cell r="O11">
            <v>62</v>
          </cell>
          <cell r="P11">
            <v>212.28000000000003</v>
          </cell>
          <cell r="Q11">
            <v>0</v>
          </cell>
          <cell r="R11">
            <v>0.05</v>
          </cell>
          <cell r="S11">
            <v>0</v>
          </cell>
          <cell r="T11">
            <v>0</v>
          </cell>
          <cell r="U11">
            <v>0</v>
          </cell>
          <cell r="V11">
            <v>0.41</v>
          </cell>
          <cell r="W11">
            <v>0</v>
          </cell>
          <cell r="X11">
            <v>0</v>
          </cell>
          <cell r="Y11">
            <v>206.15</v>
          </cell>
          <cell r="Z11">
            <v>0</v>
          </cell>
          <cell r="AA11">
            <v>0</v>
          </cell>
          <cell r="AB11">
            <v>0</v>
          </cell>
          <cell r="AC11">
            <v>3.12</v>
          </cell>
          <cell r="AD11">
            <v>0</v>
          </cell>
          <cell r="AE11">
            <v>0</v>
          </cell>
          <cell r="AF11">
            <v>0</v>
          </cell>
          <cell r="AG11">
            <v>0</v>
          </cell>
          <cell r="AH11">
            <v>0</v>
          </cell>
          <cell r="AI11">
            <v>0</v>
          </cell>
          <cell r="AJ11">
            <v>2.5</v>
          </cell>
          <cell r="AK11">
            <v>0.05</v>
          </cell>
          <cell r="AL11">
            <v>0</v>
          </cell>
          <cell r="AM11">
            <v>0</v>
          </cell>
          <cell r="AN11">
            <v>0</v>
          </cell>
          <cell r="AO11">
            <v>0</v>
          </cell>
          <cell r="AP11">
            <v>0</v>
          </cell>
          <cell r="AR11">
            <v>274.28000000000003</v>
          </cell>
          <cell r="AS11">
            <v>2368.4699999999998</v>
          </cell>
        </row>
        <row r="12">
          <cell r="D12">
            <v>111.03</v>
          </cell>
          <cell r="F12">
            <v>0</v>
          </cell>
          <cell r="H12">
            <v>25</v>
          </cell>
          <cell r="I12">
            <v>73.09</v>
          </cell>
          <cell r="J12">
            <v>0</v>
          </cell>
          <cell r="K12">
            <v>0</v>
          </cell>
          <cell r="L12">
            <v>0</v>
          </cell>
          <cell r="M12">
            <v>0</v>
          </cell>
          <cell r="N12">
            <v>0</v>
          </cell>
          <cell r="O12">
            <v>0</v>
          </cell>
          <cell r="P12">
            <v>12.940000000000001</v>
          </cell>
          <cell r="Q12">
            <v>0</v>
          </cell>
          <cell r="R12">
            <v>0</v>
          </cell>
          <cell r="S12">
            <v>0</v>
          </cell>
          <cell r="T12">
            <v>0</v>
          </cell>
          <cell r="U12">
            <v>0</v>
          </cell>
          <cell r="V12">
            <v>0</v>
          </cell>
          <cell r="W12">
            <v>0</v>
          </cell>
          <cell r="X12">
            <v>0</v>
          </cell>
          <cell r="Y12">
            <v>10.89</v>
          </cell>
          <cell r="Z12">
            <v>0</v>
          </cell>
          <cell r="AA12">
            <v>0</v>
          </cell>
          <cell r="AB12">
            <v>0</v>
          </cell>
          <cell r="AC12">
            <v>2.0499999999999998</v>
          </cell>
          <cell r="AD12">
            <v>0</v>
          </cell>
          <cell r="AE12">
            <v>0</v>
          </cell>
          <cell r="AF12">
            <v>0</v>
          </cell>
          <cell r="AG12">
            <v>0</v>
          </cell>
          <cell r="AH12">
            <v>0</v>
          </cell>
          <cell r="AI12">
            <v>0</v>
          </cell>
          <cell r="AJ12">
            <v>0</v>
          </cell>
          <cell r="AK12">
            <v>0</v>
          </cell>
          <cell r="AL12">
            <v>0</v>
          </cell>
          <cell r="AM12">
            <v>0</v>
          </cell>
          <cell r="AN12">
            <v>0</v>
          </cell>
          <cell r="AO12">
            <v>0</v>
          </cell>
          <cell r="AP12">
            <v>0</v>
          </cell>
          <cell r="AR12">
            <v>37.94</v>
          </cell>
          <cell r="AS12">
            <v>73.09</v>
          </cell>
        </row>
        <row r="13">
          <cell r="D13">
            <v>4.109178</v>
          </cell>
          <cell r="F13">
            <v>0</v>
          </cell>
          <cell r="H13">
            <v>0</v>
          </cell>
          <cell r="I13">
            <v>0</v>
          </cell>
          <cell r="J13">
            <v>4.109178</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4.109178</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556.04999999999995</v>
          </cell>
          <cell r="F15">
            <v>0</v>
          </cell>
          <cell r="H15">
            <v>0</v>
          </cell>
          <cell r="I15">
            <v>0</v>
          </cell>
          <cell r="J15">
            <v>0</v>
          </cell>
          <cell r="K15">
            <v>0</v>
          </cell>
          <cell r="L15">
            <v>556.04849999999999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556.04849999999999</v>
          </cell>
        </row>
        <row r="16">
          <cell r="D16">
            <v>9.2100000000000009</v>
          </cell>
          <cell r="F16">
            <v>0</v>
          </cell>
          <cell r="H16">
            <v>0</v>
          </cell>
          <cell r="I16">
            <v>0</v>
          </cell>
          <cell r="J16">
            <v>0</v>
          </cell>
          <cell r="K16">
            <v>0</v>
          </cell>
          <cell r="L16">
            <v>0</v>
          </cell>
          <cell r="M16">
            <v>9.2100000000000009</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9.2100000000000009</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62</v>
          </cell>
        </row>
        <row r="19">
          <cell r="F19">
            <v>0</v>
          </cell>
          <cell r="G19">
            <v>0</v>
          </cell>
          <cell r="H19">
            <v>0</v>
          </cell>
          <cell r="I19">
            <v>0</v>
          </cell>
          <cell r="J19">
            <v>0</v>
          </cell>
          <cell r="K19">
            <v>0</v>
          </cell>
          <cell r="L19">
            <v>0</v>
          </cell>
          <cell r="M19">
            <v>0</v>
          </cell>
          <cell r="N19">
            <v>0</v>
          </cell>
          <cell r="O19">
            <v>0</v>
          </cell>
          <cell r="P19">
            <v>0.20037777777777141</v>
          </cell>
          <cell r="Q19">
            <v>0</v>
          </cell>
          <cell r="R19">
            <v>0</v>
          </cell>
          <cell r="S19">
            <v>0</v>
          </cell>
          <cell r="T19">
            <v>0</v>
          </cell>
          <cell r="U19">
            <v>0</v>
          </cell>
          <cell r="V19">
            <v>0.20000000000000004</v>
          </cell>
          <cell r="W19">
            <v>0</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0.20037777777777779</v>
          </cell>
          <cell r="AS19">
            <v>511.29133200000001</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0.24434700000000001</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0.24434700000000001</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0.85434699999999997</v>
          </cell>
        </row>
        <row r="26">
          <cell r="D26">
            <v>2.084562</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2.084562</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2.084562</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72.599999999999994</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72.599999999999994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289.64187777777778</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40.18732</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39.986942222222218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45.186942222222214</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2.8575650000000001</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2.8575650000000001</v>
          </cell>
          <cell r="AF34">
            <v>0</v>
          </cell>
          <cell r="AG34">
            <v>0</v>
          </cell>
          <cell r="AH34">
            <v>0</v>
          </cell>
          <cell r="AI34">
            <v>0</v>
          </cell>
          <cell r="AJ34">
            <v>0</v>
          </cell>
          <cell r="AK34">
            <v>0</v>
          </cell>
          <cell r="AL34">
            <v>0</v>
          </cell>
          <cell r="AM34">
            <v>0</v>
          </cell>
          <cell r="AN34">
            <v>0</v>
          </cell>
          <cell r="AO34">
            <v>0</v>
          </cell>
          <cell r="AP34">
            <v>0</v>
          </cell>
          <cell r="AR34">
            <v>0</v>
          </cell>
          <cell r="AS34">
            <v>2.8575650000000001</v>
          </cell>
        </row>
        <row r="35">
          <cell r="D35">
            <v>6.61</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6.61</v>
          </cell>
          <cell r="AG35">
            <v>0</v>
          </cell>
          <cell r="AH35">
            <v>0</v>
          </cell>
          <cell r="AI35">
            <v>0</v>
          </cell>
          <cell r="AJ35">
            <v>0</v>
          </cell>
          <cell r="AK35">
            <v>0</v>
          </cell>
          <cell r="AL35">
            <v>0</v>
          </cell>
          <cell r="AM35">
            <v>0</v>
          </cell>
          <cell r="AN35">
            <v>0</v>
          </cell>
          <cell r="AO35">
            <v>0</v>
          </cell>
          <cell r="AP35">
            <v>0</v>
          </cell>
          <cell r="AR35">
            <v>0</v>
          </cell>
          <cell r="AS35">
            <v>6.61</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D38">
            <v>5.8512719999999998</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5.8512719999999998</v>
          </cell>
          <cell r="AJ38">
            <v>0</v>
          </cell>
          <cell r="AK38">
            <v>0</v>
          </cell>
          <cell r="AL38">
            <v>0</v>
          </cell>
          <cell r="AM38">
            <v>0</v>
          </cell>
          <cell r="AN38">
            <v>0</v>
          </cell>
          <cell r="AO38">
            <v>0</v>
          </cell>
          <cell r="AP38">
            <v>0</v>
          </cell>
          <cell r="AR38">
            <v>0</v>
          </cell>
          <cell r="AS38">
            <v>5.8512719999999998</v>
          </cell>
        </row>
        <row r="39">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2.5</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0.05</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154.66651999999999</v>
          </cell>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154.66651999999999</v>
          </cell>
          <cell r="AO43">
            <v>0</v>
          </cell>
          <cell r="AP43">
            <v>0</v>
          </cell>
          <cell r="AR43">
            <v>0</v>
          </cell>
          <cell r="AS43">
            <v>154.66651999999999</v>
          </cell>
        </row>
        <row r="44">
          <cell r="D44">
            <v>0.93824600000000002</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0.93824600000000002</v>
          </cell>
          <cell r="AP44">
            <v>0</v>
          </cell>
          <cell r="AR44">
            <v>0</v>
          </cell>
          <cell r="AS44">
            <v>0.93824600000000002</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26.950219000000001</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26.950219000000001</v>
          </cell>
          <cell r="AR46">
            <v>0</v>
          </cell>
          <cell r="AS46">
            <v>26.950219000000001</v>
          </cell>
        </row>
      </sheetData>
      <sheetData sheetId="9">
        <row r="8">
          <cell r="F8">
            <v>0</v>
          </cell>
          <cell r="G8">
            <v>0</v>
          </cell>
          <cell r="H8">
            <v>25</v>
          </cell>
          <cell r="I8">
            <v>0</v>
          </cell>
          <cell r="J8">
            <v>0</v>
          </cell>
          <cell r="K8">
            <v>0</v>
          </cell>
          <cell r="L8">
            <v>0</v>
          </cell>
          <cell r="M8">
            <v>0</v>
          </cell>
          <cell r="N8">
            <v>0</v>
          </cell>
          <cell r="O8">
            <v>61.279999999999987</v>
          </cell>
          <cell r="Q8">
            <v>0</v>
          </cell>
          <cell r="R8">
            <v>0.05</v>
          </cell>
          <cell r="S8">
            <v>0</v>
          </cell>
          <cell r="T8">
            <v>0</v>
          </cell>
          <cell r="U8">
            <v>0</v>
          </cell>
          <cell r="V8">
            <v>0.41</v>
          </cell>
          <cell r="W8">
            <v>2</v>
          </cell>
          <cell r="X8">
            <v>0</v>
          </cell>
          <cell r="Y8">
            <v>218.44149999999999</v>
          </cell>
          <cell r="Z8">
            <v>0</v>
          </cell>
          <cell r="AA8">
            <v>0</v>
          </cell>
          <cell r="AB8">
            <v>0</v>
          </cell>
          <cell r="AC8">
            <v>17.389999999999997</v>
          </cell>
          <cell r="AD8">
            <v>0</v>
          </cell>
          <cell r="AE8">
            <v>0</v>
          </cell>
          <cell r="AF8">
            <v>0</v>
          </cell>
          <cell r="AG8">
            <v>0</v>
          </cell>
          <cell r="AH8">
            <v>0</v>
          </cell>
          <cell r="AI8">
            <v>0</v>
          </cell>
          <cell r="AJ8">
            <v>0</v>
          </cell>
          <cell r="AK8">
            <v>0.65</v>
          </cell>
          <cell r="AL8">
            <v>0</v>
          </cell>
          <cell r="AM8">
            <v>0</v>
          </cell>
          <cell r="AN8">
            <v>0</v>
          </cell>
          <cell r="AO8">
            <v>0</v>
          </cell>
          <cell r="AP8">
            <v>0</v>
          </cell>
          <cell r="AQ8">
            <v>0</v>
          </cell>
          <cell r="AR8">
            <v>325.22150000000005</v>
          </cell>
        </row>
        <row r="9">
          <cell r="D9">
            <v>1005</v>
          </cell>
          <cell r="F9">
            <v>1003.57</v>
          </cell>
          <cell r="H9">
            <v>0</v>
          </cell>
          <cell r="I9">
            <v>0</v>
          </cell>
          <cell r="J9">
            <v>0</v>
          </cell>
          <cell r="K9">
            <v>0</v>
          </cell>
          <cell r="L9">
            <v>0</v>
          </cell>
          <cell r="M9">
            <v>0</v>
          </cell>
          <cell r="N9">
            <v>0</v>
          </cell>
          <cell r="O9">
            <v>0</v>
          </cell>
          <cell r="P9">
            <v>1.43</v>
          </cell>
          <cell r="Q9">
            <v>0</v>
          </cell>
          <cell r="R9">
            <v>0</v>
          </cell>
          <cell r="S9">
            <v>0</v>
          </cell>
          <cell r="T9">
            <v>0</v>
          </cell>
          <cell r="U9">
            <v>0</v>
          </cell>
          <cell r="V9">
            <v>0</v>
          </cell>
          <cell r="W9">
            <v>0</v>
          </cell>
          <cell r="X9">
            <v>0</v>
          </cell>
          <cell r="Y9">
            <v>1.4</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1.43</v>
          </cell>
          <cell r="AS9">
            <v>1003.57</v>
          </cell>
        </row>
        <row r="10">
          <cell r="D10">
            <v>244.43621200000001</v>
          </cell>
          <cell r="G10">
            <v>244.43621200000001</v>
          </cell>
          <cell r="P10">
            <v>0</v>
          </cell>
          <cell r="AR10">
            <v>0</v>
          </cell>
          <cell r="AS10">
            <v>244.43621200000001</v>
          </cell>
        </row>
        <row r="11">
          <cell r="D11">
            <v>7471.1</v>
          </cell>
          <cell r="F11">
            <v>0</v>
          </cell>
          <cell r="H11">
            <v>7186.75</v>
          </cell>
          <cell r="I11">
            <v>0</v>
          </cell>
          <cell r="J11">
            <v>0</v>
          </cell>
          <cell r="K11">
            <v>0</v>
          </cell>
          <cell r="L11">
            <v>0</v>
          </cell>
          <cell r="M11">
            <v>0</v>
          </cell>
          <cell r="N11">
            <v>0</v>
          </cell>
          <cell r="O11">
            <v>61.28</v>
          </cell>
          <cell r="P11">
            <v>223.07000000000002</v>
          </cell>
          <cell r="Q11">
            <v>0</v>
          </cell>
          <cell r="R11">
            <v>0.05</v>
          </cell>
          <cell r="S11">
            <v>0</v>
          </cell>
          <cell r="T11">
            <v>0</v>
          </cell>
          <cell r="U11">
            <v>0</v>
          </cell>
          <cell r="V11">
            <v>0.41</v>
          </cell>
          <cell r="W11">
            <v>2</v>
          </cell>
          <cell r="X11">
            <v>0</v>
          </cell>
          <cell r="Y11">
            <v>206.15</v>
          </cell>
          <cell r="Z11">
            <v>0</v>
          </cell>
          <cell r="AA11">
            <v>0</v>
          </cell>
          <cell r="AB11">
            <v>0</v>
          </cell>
          <cell r="AC11">
            <v>13.809999999999999</v>
          </cell>
          <cell r="AD11">
            <v>0</v>
          </cell>
          <cell r="AE11">
            <v>0</v>
          </cell>
          <cell r="AF11">
            <v>0</v>
          </cell>
          <cell r="AG11">
            <v>0</v>
          </cell>
          <cell r="AH11">
            <v>0</v>
          </cell>
          <cell r="AI11">
            <v>0</v>
          </cell>
          <cell r="AJ11">
            <v>0</v>
          </cell>
          <cell r="AK11">
            <v>0.65</v>
          </cell>
          <cell r="AL11">
            <v>0</v>
          </cell>
          <cell r="AM11">
            <v>0</v>
          </cell>
          <cell r="AN11">
            <v>0</v>
          </cell>
          <cell r="AO11">
            <v>0</v>
          </cell>
          <cell r="AP11">
            <v>0</v>
          </cell>
          <cell r="AR11">
            <v>284.35000000000002</v>
          </cell>
          <cell r="AS11">
            <v>7211.75</v>
          </cell>
        </row>
        <row r="12">
          <cell r="D12">
            <v>1710.13</v>
          </cell>
          <cell r="F12">
            <v>0</v>
          </cell>
          <cell r="H12">
            <v>25</v>
          </cell>
          <cell r="I12">
            <v>1670.69</v>
          </cell>
          <cell r="J12">
            <v>0</v>
          </cell>
          <cell r="K12">
            <v>0</v>
          </cell>
          <cell r="L12">
            <v>0</v>
          </cell>
          <cell r="M12">
            <v>0</v>
          </cell>
          <cell r="N12">
            <v>0</v>
          </cell>
          <cell r="O12">
            <v>0</v>
          </cell>
          <cell r="P12">
            <v>14.440000000000001</v>
          </cell>
          <cell r="Q12">
            <v>0</v>
          </cell>
          <cell r="R12">
            <v>0</v>
          </cell>
          <cell r="S12">
            <v>0</v>
          </cell>
          <cell r="T12">
            <v>0</v>
          </cell>
          <cell r="U12">
            <v>0</v>
          </cell>
          <cell r="V12">
            <v>0</v>
          </cell>
          <cell r="W12">
            <v>0</v>
          </cell>
          <cell r="X12">
            <v>0</v>
          </cell>
          <cell r="Y12">
            <v>10.89</v>
          </cell>
          <cell r="Z12">
            <v>0</v>
          </cell>
          <cell r="AA12">
            <v>0</v>
          </cell>
          <cell r="AB12">
            <v>0</v>
          </cell>
          <cell r="AC12">
            <v>3.55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39.44</v>
          </cell>
          <cell r="AS12">
            <v>1670.69</v>
          </cell>
        </row>
        <row r="13">
          <cell r="D13">
            <v>0</v>
          </cell>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1997.884266</v>
          </cell>
          <cell r="F15">
            <v>0</v>
          </cell>
          <cell r="H15">
            <v>0</v>
          </cell>
          <cell r="I15">
            <v>0</v>
          </cell>
          <cell r="J15">
            <v>0</v>
          </cell>
          <cell r="K15">
            <v>0</v>
          </cell>
          <cell r="L15">
            <v>1997.8827659999999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1997.8827659999999</v>
          </cell>
        </row>
        <row r="16">
          <cell r="D16">
            <v>15.86</v>
          </cell>
          <cell r="F16">
            <v>0</v>
          </cell>
          <cell r="H16">
            <v>0</v>
          </cell>
          <cell r="I16">
            <v>0</v>
          </cell>
          <cell r="J16">
            <v>0</v>
          </cell>
          <cell r="K16">
            <v>0</v>
          </cell>
          <cell r="L16">
            <v>0</v>
          </cell>
          <cell r="M16">
            <v>15.86</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15.86</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67.36</v>
          </cell>
          <cell r="F18">
            <v>0</v>
          </cell>
          <cell r="H18">
            <v>0</v>
          </cell>
          <cell r="I18">
            <v>0</v>
          </cell>
          <cell r="J18">
            <v>0</v>
          </cell>
          <cell r="K18">
            <v>0</v>
          </cell>
          <cell r="L18">
            <v>0</v>
          </cell>
          <cell r="M18">
            <v>0</v>
          </cell>
          <cell r="N18">
            <v>0</v>
          </cell>
          <cell r="O18">
            <v>67.36</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128.63999999999999</v>
          </cell>
        </row>
        <row r="19">
          <cell r="F19">
            <v>0</v>
          </cell>
          <cell r="G19">
            <v>0</v>
          </cell>
          <cell r="H19">
            <v>0</v>
          </cell>
          <cell r="I19">
            <v>0</v>
          </cell>
          <cell r="J19">
            <v>0</v>
          </cell>
          <cell r="K19">
            <v>0</v>
          </cell>
          <cell r="L19">
            <v>0</v>
          </cell>
          <cell r="M19">
            <v>0</v>
          </cell>
          <cell r="N19">
            <v>0</v>
          </cell>
          <cell r="O19">
            <v>0</v>
          </cell>
          <cell r="P19">
            <v>0.20037777777777138</v>
          </cell>
          <cell r="Q19">
            <v>0</v>
          </cell>
          <cell r="R19">
            <v>0</v>
          </cell>
          <cell r="S19">
            <v>0</v>
          </cell>
          <cell r="T19">
            <v>0</v>
          </cell>
          <cell r="U19">
            <v>0</v>
          </cell>
          <cell r="V19">
            <v>0.2</v>
          </cell>
          <cell r="W19">
            <v>0</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0.20037777777777779</v>
          </cell>
          <cell r="AS19">
            <v>1064.255635</v>
          </cell>
        </row>
        <row r="20">
          <cell r="D20">
            <v>20.368283000000002</v>
          </cell>
          <cell r="F20">
            <v>0</v>
          </cell>
          <cell r="H20">
            <v>0</v>
          </cell>
          <cell r="I20">
            <v>0</v>
          </cell>
          <cell r="J20">
            <v>0</v>
          </cell>
          <cell r="K20">
            <v>0</v>
          </cell>
          <cell r="L20">
            <v>0</v>
          </cell>
          <cell r="M20">
            <v>0</v>
          </cell>
          <cell r="N20">
            <v>0</v>
          </cell>
          <cell r="O20">
            <v>0</v>
          </cell>
          <cell r="P20">
            <v>0</v>
          </cell>
          <cell r="Q20">
            <v>20.368283000000002</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20.368283000000002</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0.36529499999999998</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0.36529499999999998</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0.97529500000000002</v>
          </cell>
        </row>
        <row r="26">
          <cell r="D26">
            <v>9.1199999999999974</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9.1199999999999974</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11.119999999999997</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231.84</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231.84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450.28187777777777</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164.710824</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164.51044622222221</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181.9004462222222</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0.94583600000000001</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0.94583600000000001</v>
          </cell>
          <cell r="AF34">
            <v>0</v>
          </cell>
          <cell r="AG34">
            <v>0</v>
          </cell>
          <cell r="AH34">
            <v>0</v>
          </cell>
          <cell r="AI34">
            <v>0</v>
          </cell>
          <cell r="AJ34">
            <v>0</v>
          </cell>
          <cell r="AK34">
            <v>0</v>
          </cell>
          <cell r="AL34">
            <v>0</v>
          </cell>
          <cell r="AM34">
            <v>0</v>
          </cell>
          <cell r="AN34">
            <v>0</v>
          </cell>
          <cell r="AO34">
            <v>0</v>
          </cell>
          <cell r="AP34">
            <v>0</v>
          </cell>
          <cell r="AR34">
            <v>0</v>
          </cell>
          <cell r="AS34">
            <v>0.94583600000000001</v>
          </cell>
        </row>
        <row r="35">
          <cell r="D35">
            <v>8.34</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8.34</v>
          </cell>
          <cell r="AG35">
            <v>0</v>
          </cell>
          <cell r="AH35">
            <v>0</v>
          </cell>
          <cell r="AI35">
            <v>0</v>
          </cell>
          <cell r="AJ35">
            <v>0</v>
          </cell>
          <cell r="AK35">
            <v>0</v>
          </cell>
          <cell r="AL35">
            <v>0</v>
          </cell>
          <cell r="AM35">
            <v>0</v>
          </cell>
          <cell r="AN35">
            <v>0</v>
          </cell>
          <cell r="AO35">
            <v>0</v>
          </cell>
          <cell r="AP35">
            <v>0</v>
          </cell>
          <cell r="AR35">
            <v>0</v>
          </cell>
          <cell r="AS35">
            <v>8.34</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1.06</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1.06</v>
          </cell>
          <cell r="AI37">
            <v>0</v>
          </cell>
          <cell r="AJ37">
            <v>0</v>
          </cell>
          <cell r="AK37">
            <v>0</v>
          </cell>
          <cell r="AL37">
            <v>0</v>
          </cell>
          <cell r="AM37">
            <v>0</v>
          </cell>
          <cell r="AN37">
            <v>0</v>
          </cell>
          <cell r="AO37">
            <v>0</v>
          </cell>
          <cell r="AP37">
            <v>0</v>
          </cell>
          <cell r="AR37">
            <v>0</v>
          </cell>
          <cell r="AS37">
            <v>1.06</v>
          </cell>
        </row>
        <row r="38">
          <cell r="D38">
            <v>6.5470459999999999</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6.5470459999999999</v>
          </cell>
          <cell r="AJ38">
            <v>0</v>
          </cell>
          <cell r="AK38">
            <v>0</v>
          </cell>
          <cell r="AL38">
            <v>0</v>
          </cell>
          <cell r="AM38">
            <v>0</v>
          </cell>
          <cell r="AN38">
            <v>0</v>
          </cell>
          <cell r="AO38">
            <v>0</v>
          </cell>
          <cell r="AP38">
            <v>0</v>
          </cell>
          <cell r="AR38">
            <v>0</v>
          </cell>
          <cell r="AS38">
            <v>6.5470459999999999</v>
          </cell>
        </row>
        <row r="39">
          <cell r="D39">
            <v>38.059999999999995</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38.059999999999995</v>
          </cell>
          <cell r="AK39">
            <v>0</v>
          </cell>
          <cell r="AL39">
            <v>0</v>
          </cell>
          <cell r="AM39">
            <v>0</v>
          </cell>
          <cell r="AN39">
            <v>0</v>
          </cell>
          <cell r="AO39">
            <v>0</v>
          </cell>
          <cell r="AP39">
            <v>0</v>
          </cell>
          <cell r="AR39">
            <v>0</v>
          </cell>
          <cell r="AS39">
            <v>38.059999999999995</v>
          </cell>
        </row>
        <row r="40">
          <cell r="D40">
            <v>0.6</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0.6</v>
          </cell>
          <cell r="AL40">
            <v>0</v>
          </cell>
          <cell r="AM40">
            <v>0</v>
          </cell>
          <cell r="AN40">
            <v>0</v>
          </cell>
          <cell r="AO40">
            <v>0</v>
          </cell>
          <cell r="AP40">
            <v>0</v>
          </cell>
          <cell r="AR40">
            <v>0</v>
          </cell>
          <cell r="AS40">
            <v>1.25</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340.10148299999997</v>
          </cell>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340.10148299999997</v>
          </cell>
          <cell r="AO43">
            <v>0</v>
          </cell>
          <cell r="AP43">
            <v>0</v>
          </cell>
          <cell r="AR43">
            <v>0</v>
          </cell>
          <cell r="AS43">
            <v>340.10148299999997</v>
          </cell>
        </row>
        <row r="44">
          <cell r="D44">
            <v>3.2553679999999998</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3.2553679999999998</v>
          </cell>
          <cell r="AP44">
            <v>0</v>
          </cell>
          <cell r="AR44">
            <v>0</v>
          </cell>
          <cell r="AS44">
            <v>3.2553679999999998</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240.63225</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240.63225</v>
          </cell>
          <cell r="AR46">
            <v>0</v>
          </cell>
          <cell r="AS46">
            <v>240.63225</v>
          </cell>
        </row>
      </sheetData>
      <sheetData sheetId="10">
        <row r="8">
          <cell r="F8">
            <v>0</v>
          </cell>
          <cell r="G8">
            <v>0</v>
          </cell>
          <cell r="H8">
            <v>25</v>
          </cell>
          <cell r="I8">
            <v>0</v>
          </cell>
          <cell r="J8">
            <v>0</v>
          </cell>
          <cell r="K8">
            <v>0</v>
          </cell>
          <cell r="L8">
            <v>0</v>
          </cell>
          <cell r="M8">
            <v>0</v>
          </cell>
          <cell r="N8">
            <v>0</v>
          </cell>
          <cell r="O8">
            <v>0</v>
          </cell>
          <cell r="Q8">
            <v>0</v>
          </cell>
          <cell r="R8">
            <v>0.05</v>
          </cell>
          <cell r="S8">
            <v>0</v>
          </cell>
          <cell r="T8">
            <v>0</v>
          </cell>
          <cell r="U8">
            <v>0</v>
          </cell>
          <cell r="V8">
            <v>0.41</v>
          </cell>
          <cell r="W8">
            <v>0.1</v>
          </cell>
          <cell r="X8">
            <v>0</v>
          </cell>
          <cell r="Y8">
            <v>48.268166666666666</v>
          </cell>
          <cell r="Z8">
            <v>0</v>
          </cell>
          <cell r="AA8">
            <v>0</v>
          </cell>
          <cell r="AB8">
            <v>0</v>
          </cell>
          <cell r="AC8">
            <v>6.3500000000000005</v>
          </cell>
          <cell r="AD8">
            <v>0</v>
          </cell>
          <cell r="AE8">
            <v>0</v>
          </cell>
          <cell r="AF8">
            <v>0</v>
          </cell>
          <cell r="AG8">
            <v>0</v>
          </cell>
          <cell r="AH8">
            <v>0</v>
          </cell>
          <cell r="AI8">
            <v>0</v>
          </cell>
          <cell r="AJ8">
            <v>0</v>
          </cell>
          <cell r="AK8">
            <v>0.7</v>
          </cell>
          <cell r="AL8">
            <v>3.58</v>
          </cell>
          <cell r="AM8">
            <v>0</v>
          </cell>
          <cell r="AN8">
            <v>0</v>
          </cell>
          <cell r="AO8">
            <v>0</v>
          </cell>
          <cell r="AP8">
            <v>0</v>
          </cell>
          <cell r="AQ8">
            <v>0</v>
          </cell>
          <cell r="AR8">
            <v>84.458166666666671</v>
          </cell>
        </row>
        <row r="9">
          <cell r="D9">
            <v>452.04</v>
          </cell>
          <cell r="F9">
            <v>450.84333333333336</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1.1966666666666668</v>
          </cell>
          <cell r="AS9">
            <v>450.84333333333336</v>
          </cell>
        </row>
        <row r="10">
          <cell r="D10">
            <v>317.298475</v>
          </cell>
          <cell r="G10">
            <v>317.298475</v>
          </cell>
          <cell r="P10">
            <v>0</v>
          </cell>
          <cell r="AR10">
            <v>0</v>
          </cell>
          <cell r="AS10">
            <v>317.298475</v>
          </cell>
        </row>
        <row r="11">
          <cell r="D11">
            <v>1017.51</v>
          </cell>
          <cell r="F11">
            <v>0</v>
          </cell>
          <cell r="H11">
            <v>960.32999999999993</v>
          </cell>
          <cell r="I11">
            <v>0</v>
          </cell>
          <cell r="J11">
            <v>0</v>
          </cell>
          <cell r="K11">
            <v>0</v>
          </cell>
          <cell r="L11">
            <v>0</v>
          </cell>
          <cell r="M11">
            <v>0</v>
          </cell>
          <cell r="N11">
            <v>0</v>
          </cell>
          <cell r="O11">
            <v>0</v>
          </cell>
          <cell r="P11">
            <v>57.180000000000007</v>
          </cell>
          <cell r="Q11">
            <v>0</v>
          </cell>
          <cell r="R11">
            <v>0.05</v>
          </cell>
          <cell r="S11">
            <v>0</v>
          </cell>
          <cell r="T11">
            <v>0</v>
          </cell>
          <cell r="U11">
            <v>0</v>
          </cell>
          <cell r="V11">
            <v>0.41</v>
          </cell>
          <cell r="W11">
            <v>0.1</v>
          </cell>
          <cell r="X11">
            <v>0</v>
          </cell>
          <cell r="Y11">
            <v>46.07</v>
          </cell>
          <cell r="Z11">
            <v>0</v>
          </cell>
          <cell r="AA11">
            <v>0</v>
          </cell>
          <cell r="AB11">
            <v>0</v>
          </cell>
          <cell r="AC11">
            <v>6.2700000000000005</v>
          </cell>
          <cell r="AD11">
            <v>0</v>
          </cell>
          <cell r="AE11">
            <v>0</v>
          </cell>
          <cell r="AF11">
            <v>0</v>
          </cell>
          <cell r="AG11">
            <v>0</v>
          </cell>
          <cell r="AH11">
            <v>0</v>
          </cell>
          <cell r="AI11">
            <v>0</v>
          </cell>
          <cell r="AJ11">
            <v>0</v>
          </cell>
          <cell r="AK11">
            <v>0.7</v>
          </cell>
          <cell r="AL11">
            <v>3.58</v>
          </cell>
          <cell r="AM11">
            <v>0</v>
          </cell>
          <cell r="AN11">
            <v>0</v>
          </cell>
          <cell r="AO11">
            <v>0</v>
          </cell>
          <cell r="AP11">
            <v>0</v>
          </cell>
          <cell r="AR11">
            <v>57.180000000000007</v>
          </cell>
          <cell r="AS11">
            <v>985.32999999999993</v>
          </cell>
        </row>
        <row r="12">
          <cell r="D12">
            <v>120.67</v>
          </cell>
          <cell r="F12">
            <v>0</v>
          </cell>
          <cell r="H12">
            <v>25</v>
          </cell>
          <cell r="I12">
            <v>94.59</v>
          </cell>
          <cell r="J12">
            <v>0</v>
          </cell>
          <cell r="K12">
            <v>0</v>
          </cell>
          <cell r="L12">
            <v>0</v>
          </cell>
          <cell r="M12">
            <v>0</v>
          </cell>
          <cell r="N12">
            <v>0</v>
          </cell>
          <cell r="O12">
            <v>0</v>
          </cell>
          <cell r="P12">
            <v>1.08</v>
          </cell>
          <cell r="Q12">
            <v>0</v>
          </cell>
          <cell r="R12">
            <v>0</v>
          </cell>
          <cell r="S12">
            <v>0</v>
          </cell>
          <cell r="T12">
            <v>0</v>
          </cell>
          <cell r="U12">
            <v>0</v>
          </cell>
          <cell r="V12">
            <v>0</v>
          </cell>
          <cell r="W12">
            <v>0</v>
          </cell>
          <cell r="X12">
            <v>0</v>
          </cell>
          <cell r="Y12">
            <v>1.03</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26.08</v>
          </cell>
          <cell r="AS12">
            <v>94.59</v>
          </cell>
        </row>
        <row r="13">
          <cell r="D13">
            <v>0</v>
          </cell>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783.11</v>
          </cell>
          <cell r="F15">
            <v>0</v>
          </cell>
          <cell r="H15">
            <v>0</v>
          </cell>
          <cell r="I15">
            <v>0</v>
          </cell>
          <cell r="J15">
            <v>0</v>
          </cell>
          <cell r="K15">
            <v>0</v>
          </cell>
          <cell r="L15">
            <v>783.10850000000005</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1.5E-3</v>
          </cell>
          <cell r="AS15">
            <v>783.10850000000005</v>
          </cell>
        </row>
        <row r="16">
          <cell r="D16">
            <v>0</v>
          </cell>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0.241204</v>
          </cell>
          <cell r="F18">
            <v>0</v>
          </cell>
          <cell r="H18">
            <v>0</v>
          </cell>
          <cell r="I18">
            <v>0</v>
          </cell>
          <cell r="J18">
            <v>0</v>
          </cell>
          <cell r="K18">
            <v>0</v>
          </cell>
          <cell r="L18">
            <v>0</v>
          </cell>
          <cell r="M18">
            <v>0</v>
          </cell>
          <cell r="N18">
            <v>0</v>
          </cell>
          <cell r="O18">
            <v>0.241204</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0.241204</v>
          </cell>
        </row>
        <row r="19">
          <cell r="F19">
            <v>0</v>
          </cell>
          <cell r="G19">
            <v>0</v>
          </cell>
          <cell r="H19">
            <v>0</v>
          </cell>
          <cell r="I19">
            <v>0</v>
          </cell>
          <cell r="J19">
            <v>0</v>
          </cell>
          <cell r="K19">
            <v>0</v>
          </cell>
          <cell r="L19">
            <v>0</v>
          </cell>
          <cell r="M19">
            <v>0</v>
          </cell>
          <cell r="N19">
            <v>0</v>
          </cell>
          <cell r="O19">
            <v>0</v>
          </cell>
          <cell r="P19">
            <v>0.20037777777777846</v>
          </cell>
          <cell r="Q19">
            <v>0</v>
          </cell>
          <cell r="R19">
            <v>0</v>
          </cell>
          <cell r="S19">
            <v>0</v>
          </cell>
          <cell r="T19">
            <v>0</v>
          </cell>
          <cell r="U19">
            <v>0</v>
          </cell>
          <cell r="V19">
            <v>0.19999999999999998</v>
          </cell>
          <cell r="W19">
            <v>0</v>
          </cell>
          <cell r="X19">
            <v>0</v>
          </cell>
          <cell r="Y19">
            <v>3.7777777777847632E-4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0.20037777777777779</v>
          </cell>
          <cell r="AS19">
            <v>371.21419466666669</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0.162799</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0.162799</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0.77279900000000001</v>
          </cell>
        </row>
        <row r="26">
          <cell r="D26">
            <v>5.5906999999999998E-2</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5.5906999999999998E-2</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0.15590700000000002</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42.94</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42.94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91.208544444444442</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33.54</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33.339622222222218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39.689622222222219</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0.74783900000000003</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0.74783900000000003</v>
          </cell>
          <cell r="AF34">
            <v>0</v>
          </cell>
          <cell r="AG34">
            <v>0</v>
          </cell>
          <cell r="AH34">
            <v>0</v>
          </cell>
          <cell r="AI34">
            <v>0</v>
          </cell>
          <cell r="AJ34">
            <v>0</v>
          </cell>
          <cell r="AK34">
            <v>0</v>
          </cell>
          <cell r="AL34">
            <v>0</v>
          </cell>
          <cell r="AM34">
            <v>0</v>
          </cell>
          <cell r="AN34">
            <v>0</v>
          </cell>
          <cell r="AO34">
            <v>0</v>
          </cell>
          <cell r="AP34">
            <v>0</v>
          </cell>
          <cell r="AR34">
            <v>0</v>
          </cell>
          <cell r="AS34">
            <v>0.74783900000000003</v>
          </cell>
        </row>
        <row r="35">
          <cell r="D35">
            <v>3.18</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3.18</v>
          </cell>
          <cell r="AG35">
            <v>0</v>
          </cell>
          <cell r="AH35">
            <v>0</v>
          </cell>
          <cell r="AI35">
            <v>0</v>
          </cell>
          <cell r="AJ35">
            <v>0</v>
          </cell>
          <cell r="AK35">
            <v>0</v>
          </cell>
          <cell r="AL35">
            <v>0</v>
          </cell>
          <cell r="AM35">
            <v>0</v>
          </cell>
          <cell r="AN35">
            <v>0</v>
          </cell>
          <cell r="AO35">
            <v>0</v>
          </cell>
          <cell r="AP35">
            <v>0</v>
          </cell>
          <cell r="AR35">
            <v>0</v>
          </cell>
          <cell r="AS35">
            <v>3.18</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0.73752300000000004</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0.73752300000000004</v>
          </cell>
          <cell r="AI37">
            <v>0</v>
          </cell>
          <cell r="AJ37">
            <v>0</v>
          </cell>
          <cell r="AK37">
            <v>0</v>
          </cell>
          <cell r="AL37">
            <v>0</v>
          </cell>
          <cell r="AM37">
            <v>0</v>
          </cell>
          <cell r="AN37">
            <v>0</v>
          </cell>
          <cell r="AO37">
            <v>0</v>
          </cell>
          <cell r="AP37">
            <v>0</v>
          </cell>
          <cell r="AR37">
            <v>0</v>
          </cell>
          <cell r="AS37">
            <v>0.73752300000000004</v>
          </cell>
        </row>
        <row r="38">
          <cell r="D38">
            <v>3.5153660000000002</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3.5153660000000002</v>
          </cell>
          <cell r="AJ38">
            <v>0</v>
          </cell>
          <cell r="AK38">
            <v>0</v>
          </cell>
          <cell r="AL38">
            <v>0</v>
          </cell>
          <cell r="AM38">
            <v>0</v>
          </cell>
          <cell r="AN38">
            <v>0</v>
          </cell>
          <cell r="AO38">
            <v>0</v>
          </cell>
          <cell r="AP38">
            <v>0</v>
          </cell>
          <cell r="AR38">
            <v>0</v>
          </cell>
          <cell r="AS38">
            <v>3.5153660000000002</v>
          </cell>
        </row>
        <row r="39">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D40">
            <v>0.1</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0.1</v>
          </cell>
          <cell r="AL40">
            <v>0</v>
          </cell>
          <cell r="AM40">
            <v>0</v>
          </cell>
          <cell r="AN40">
            <v>0</v>
          </cell>
          <cell r="AO40">
            <v>0</v>
          </cell>
          <cell r="AP40">
            <v>0</v>
          </cell>
          <cell r="AR40">
            <v>0</v>
          </cell>
          <cell r="AS40">
            <v>0.79999999999999993</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3.58</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224.96477999999999</v>
          </cell>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224.96477999999999</v>
          </cell>
          <cell r="AO43">
            <v>0</v>
          </cell>
          <cell r="AP43">
            <v>0</v>
          </cell>
          <cell r="AR43">
            <v>0</v>
          </cell>
          <cell r="AS43">
            <v>224.96477999999999</v>
          </cell>
        </row>
        <row r="44">
          <cell r="D44">
            <v>1.811814</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1.811814</v>
          </cell>
          <cell r="AP44">
            <v>0</v>
          </cell>
          <cell r="AR44">
            <v>0</v>
          </cell>
          <cell r="AS44">
            <v>1.811814</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26.40915</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26.40915</v>
          </cell>
          <cell r="AR46">
            <v>0</v>
          </cell>
          <cell r="AS46">
            <v>26.40915</v>
          </cell>
        </row>
      </sheetData>
      <sheetData sheetId="11">
        <row r="8">
          <cell r="F8">
            <v>0</v>
          </cell>
          <cell r="G8">
            <v>0</v>
          </cell>
          <cell r="H8">
            <v>15</v>
          </cell>
          <cell r="I8">
            <v>0</v>
          </cell>
          <cell r="J8">
            <v>0</v>
          </cell>
          <cell r="K8">
            <v>0</v>
          </cell>
          <cell r="L8">
            <v>0</v>
          </cell>
          <cell r="M8">
            <v>0</v>
          </cell>
          <cell r="N8">
            <v>0</v>
          </cell>
          <cell r="O8">
            <v>0</v>
          </cell>
          <cell r="Q8">
            <v>0</v>
          </cell>
          <cell r="R8">
            <v>0.05</v>
          </cell>
          <cell r="S8">
            <v>0</v>
          </cell>
          <cell r="T8">
            <v>0</v>
          </cell>
          <cell r="U8">
            <v>0</v>
          </cell>
          <cell r="V8">
            <v>0.41</v>
          </cell>
          <cell r="W8">
            <v>0</v>
          </cell>
          <cell r="X8">
            <v>0</v>
          </cell>
          <cell r="Y8">
            <v>233.80816666666664</v>
          </cell>
          <cell r="Z8">
            <v>0</v>
          </cell>
          <cell r="AA8">
            <v>0</v>
          </cell>
          <cell r="AB8">
            <v>0</v>
          </cell>
          <cell r="AC8">
            <v>26.26</v>
          </cell>
          <cell r="AD8">
            <v>0</v>
          </cell>
          <cell r="AE8">
            <v>0</v>
          </cell>
          <cell r="AF8">
            <v>0</v>
          </cell>
          <cell r="AG8">
            <v>0</v>
          </cell>
          <cell r="AH8">
            <v>0</v>
          </cell>
          <cell r="AI8">
            <v>0</v>
          </cell>
          <cell r="AJ8">
            <v>0</v>
          </cell>
          <cell r="AK8">
            <v>0.55000000000000004</v>
          </cell>
          <cell r="AL8">
            <v>0</v>
          </cell>
          <cell r="AM8">
            <v>0</v>
          </cell>
          <cell r="AN8">
            <v>0</v>
          </cell>
          <cell r="AO8">
            <v>0</v>
          </cell>
          <cell r="AP8">
            <v>0</v>
          </cell>
          <cell r="AQ8">
            <v>0</v>
          </cell>
          <cell r="AR8">
            <v>276.07816666666668</v>
          </cell>
        </row>
        <row r="9">
          <cell r="D9">
            <v>466.37</v>
          </cell>
          <cell r="F9">
            <v>465.17333333333335</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1.1966666666666668</v>
          </cell>
          <cell r="AS9">
            <v>465.17333333333335</v>
          </cell>
        </row>
        <row r="10">
          <cell r="D10">
            <v>464.06341300000003</v>
          </cell>
          <cell r="G10">
            <v>464.06341300000003</v>
          </cell>
          <cell r="P10">
            <v>0</v>
          </cell>
          <cell r="AR10">
            <v>0</v>
          </cell>
          <cell r="AS10">
            <v>464.06341300000003</v>
          </cell>
        </row>
        <row r="11">
          <cell r="D11">
            <v>1556.09</v>
          </cell>
          <cell r="F11">
            <v>0</v>
          </cell>
          <cell r="H11">
            <v>1335.1499999999999</v>
          </cell>
          <cell r="I11">
            <v>0</v>
          </cell>
          <cell r="J11">
            <v>0</v>
          </cell>
          <cell r="K11">
            <v>0</v>
          </cell>
          <cell r="L11">
            <v>0</v>
          </cell>
          <cell r="M11">
            <v>0</v>
          </cell>
          <cell r="N11">
            <v>0</v>
          </cell>
          <cell r="O11">
            <v>0</v>
          </cell>
          <cell r="P11">
            <v>220.94000000000003</v>
          </cell>
          <cell r="Q11">
            <v>0</v>
          </cell>
          <cell r="R11">
            <v>0.05</v>
          </cell>
          <cell r="S11">
            <v>0</v>
          </cell>
          <cell r="T11">
            <v>0</v>
          </cell>
          <cell r="U11">
            <v>0</v>
          </cell>
          <cell r="V11">
            <v>0.41</v>
          </cell>
          <cell r="W11">
            <v>0</v>
          </cell>
          <cell r="X11">
            <v>0</v>
          </cell>
          <cell r="Y11">
            <v>199.91</v>
          </cell>
          <cell r="Z11">
            <v>0</v>
          </cell>
          <cell r="AA11">
            <v>0</v>
          </cell>
          <cell r="AB11">
            <v>0</v>
          </cell>
          <cell r="AC11">
            <v>20.02</v>
          </cell>
          <cell r="AD11">
            <v>0</v>
          </cell>
          <cell r="AE11">
            <v>0</v>
          </cell>
          <cell r="AF11">
            <v>0</v>
          </cell>
          <cell r="AG11">
            <v>0</v>
          </cell>
          <cell r="AH11">
            <v>0</v>
          </cell>
          <cell r="AI11">
            <v>0</v>
          </cell>
          <cell r="AJ11">
            <v>0</v>
          </cell>
          <cell r="AK11">
            <v>0.55000000000000004</v>
          </cell>
          <cell r="AL11">
            <v>0</v>
          </cell>
          <cell r="AM11">
            <v>0</v>
          </cell>
          <cell r="AN11">
            <v>0</v>
          </cell>
          <cell r="AO11">
            <v>0</v>
          </cell>
          <cell r="AP11">
            <v>0</v>
          </cell>
          <cell r="AR11">
            <v>220.94000000000003</v>
          </cell>
          <cell r="AS11">
            <v>1367.6499999999999</v>
          </cell>
        </row>
        <row r="12">
          <cell r="D12">
            <v>173.15</v>
          </cell>
          <cell r="F12">
            <v>0</v>
          </cell>
          <cell r="H12">
            <v>15</v>
          </cell>
          <cell r="I12">
            <v>151.21</v>
          </cell>
          <cell r="J12">
            <v>0</v>
          </cell>
          <cell r="K12">
            <v>0</v>
          </cell>
          <cell r="L12">
            <v>0</v>
          </cell>
          <cell r="M12">
            <v>0</v>
          </cell>
          <cell r="N12">
            <v>0</v>
          </cell>
          <cell r="O12">
            <v>0</v>
          </cell>
          <cell r="P12">
            <v>6.9399999999999995</v>
          </cell>
          <cell r="Q12">
            <v>0</v>
          </cell>
          <cell r="R12">
            <v>0</v>
          </cell>
          <cell r="S12">
            <v>0</v>
          </cell>
          <cell r="T12">
            <v>0</v>
          </cell>
          <cell r="U12">
            <v>0</v>
          </cell>
          <cell r="V12">
            <v>0</v>
          </cell>
          <cell r="W12">
            <v>0</v>
          </cell>
          <cell r="X12">
            <v>0</v>
          </cell>
          <cell r="Y12">
            <v>0.73</v>
          </cell>
          <cell r="Z12">
            <v>0</v>
          </cell>
          <cell r="AA12">
            <v>0</v>
          </cell>
          <cell r="AB12">
            <v>0</v>
          </cell>
          <cell r="AC12">
            <v>6.21</v>
          </cell>
          <cell r="AD12">
            <v>0</v>
          </cell>
          <cell r="AE12">
            <v>0</v>
          </cell>
          <cell r="AF12">
            <v>0</v>
          </cell>
          <cell r="AG12">
            <v>0</v>
          </cell>
          <cell r="AH12">
            <v>0</v>
          </cell>
          <cell r="AI12">
            <v>0</v>
          </cell>
          <cell r="AJ12">
            <v>0</v>
          </cell>
          <cell r="AK12">
            <v>0</v>
          </cell>
          <cell r="AL12">
            <v>0</v>
          </cell>
          <cell r="AM12">
            <v>0</v>
          </cell>
          <cell r="AN12">
            <v>0</v>
          </cell>
          <cell r="AO12">
            <v>0</v>
          </cell>
          <cell r="AP12">
            <v>0</v>
          </cell>
          <cell r="AR12">
            <v>21.939999999999998</v>
          </cell>
          <cell r="AS12">
            <v>151.21</v>
          </cell>
        </row>
        <row r="13">
          <cell r="D13">
            <v>760.42424800000003</v>
          </cell>
          <cell r="F13">
            <v>0</v>
          </cell>
          <cell r="H13">
            <v>0</v>
          </cell>
          <cell r="I13">
            <v>0</v>
          </cell>
          <cell r="J13">
            <v>760.42424800000003</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760.42424800000003</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21757.768278</v>
          </cell>
          <cell r="F15">
            <v>0</v>
          </cell>
          <cell r="H15">
            <v>0</v>
          </cell>
          <cell r="I15">
            <v>0</v>
          </cell>
          <cell r="J15">
            <v>0</v>
          </cell>
          <cell r="K15">
            <v>0</v>
          </cell>
          <cell r="L15">
            <v>21725.766778000001</v>
          </cell>
          <cell r="M15">
            <v>0</v>
          </cell>
          <cell r="N15">
            <v>0</v>
          </cell>
          <cell r="O15">
            <v>0</v>
          </cell>
          <cell r="P15">
            <v>32.0015</v>
          </cell>
          <cell r="Q15">
            <v>0</v>
          </cell>
          <cell r="R15">
            <v>0</v>
          </cell>
          <cell r="S15">
            <v>0</v>
          </cell>
          <cell r="T15">
            <v>0</v>
          </cell>
          <cell r="U15">
            <v>0</v>
          </cell>
          <cell r="V15">
            <v>0</v>
          </cell>
          <cell r="W15">
            <v>0</v>
          </cell>
          <cell r="X15">
            <v>0</v>
          </cell>
          <cell r="Y15">
            <v>32.0015</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32.0015</v>
          </cell>
          <cell r="AS15">
            <v>21972.776777999999</v>
          </cell>
        </row>
        <row r="16">
          <cell r="D16">
            <v>0</v>
          </cell>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67.700377777777788</v>
          </cell>
          <cell r="Q19">
            <v>0</v>
          </cell>
          <cell r="R19">
            <v>0</v>
          </cell>
          <cell r="S19">
            <v>0</v>
          </cell>
          <cell r="T19">
            <v>0</v>
          </cell>
          <cell r="U19">
            <v>0</v>
          </cell>
          <cell r="V19">
            <v>0.2</v>
          </cell>
          <cell r="W19">
            <v>0.5</v>
          </cell>
          <cell r="X19">
            <v>0</v>
          </cell>
          <cell r="Y19">
            <v>60.000377777777778</v>
          </cell>
          <cell r="Z19">
            <v>0</v>
          </cell>
          <cell r="AA19">
            <v>7</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67.700377777777774</v>
          </cell>
          <cell r="AS19">
            <v>614.22925166666664</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0.118713</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0.118713</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0.72871299999999994</v>
          </cell>
        </row>
        <row r="26">
          <cell r="D26">
            <v>0</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0.5</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46.38</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46.38</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340.1885444444444</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36.369999999999997</v>
          </cell>
          <cell r="F32">
            <v>0</v>
          </cell>
          <cell r="H32">
            <v>0</v>
          </cell>
          <cell r="I32">
            <v>0</v>
          </cell>
          <cell r="J32">
            <v>0</v>
          </cell>
          <cell r="K32">
            <v>0</v>
          </cell>
          <cell r="L32">
            <v>0</v>
          </cell>
          <cell r="M32">
            <v>0</v>
          </cell>
          <cell r="N32">
            <v>0</v>
          </cell>
          <cell r="O32">
            <v>0</v>
          </cell>
          <cell r="P32">
            <v>0.70037777777777777</v>
          </cell>
          <cell r="Q32">
            <v>0</v>
          </cell>
          <cell r="R32">
            <v>0</v>
          </cell>
          <cell r="S32">
            <v>0</v>
          </cell>
          <cell r="T32">
            <v>0</v>
          </cell>
          <cell r="U32">
            <v>0</v>
          </cell>
          <cell r="V32">
            <v>0.2</v>
          </cell>
          <cell r="W32">
            <v>0.5</v>
          </cell>
          <cell r="X32">
            <v>0</v>
          </cell>
          <cell r="Y32">
            <v>3.7777777777777777E-4</v>
          </cell>
          <cell r="Z32">
            <v>0</v>
          </cell>
          <cell r="AA32">
            <v>0</v>
          </cell>
          <cell r="AB32">
            <v>0</v>
          </cell>
          <cell r="AC32">
            <v>35.669622222222216</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0.70037777777777777</v>
          </cell>
          <cell r="AS32">
            <v>61.929622222222221</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0.85246599999999995</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0.85246599999999995</v>
          </cell>
          <cell r="AF34">
            <v>0</v>
          </cell>
          <cell r="AG34">
            <v>0</v>
          </cell>
          <cell r="AH34">
            <v>0</v>
          </cell>
          <cell r="AI34">
            <v>0</v>
          </cell>
          <cell r="AJ34">
            <v>0</v>
          </cell>
          <cell r="AK34">
            <v>0</v>
          </cell>
          <cell r="AL34">
            <v>0</v>
          </cell>
          <cell r="AM34">
            <v>0</v>
          </cell>
          <cell r="AN34">
            <v>0</v>
          </cell>
          <cell r="AO34">
            <v>0</v>
          </cell>
          <cell r="AP34">
            <v>0</v>
          </cell>
          <cell r="AR34">
            <v>0</v>
          </cell>
          <cell r="AS34">
            <v>0.85246599999999995</v>
          </cell>
        </row>
        <row r="35">
          <cell r="D35">
            <v>6.26</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6.26</v>
          </cell>
          <cell r="AG35">
            <v>0</v>
          </cell>
          <cell r="AH35">
            <v>0</v>
          </cell>
          <cell r="AI35">
            <v>0</v>
          </cell>
          <cell r="AJ35">
            <v>0</v>
          </cell>
          <cell r="AK35">
            <v>0</v>
          </cell>
          <cell r="AL35">
            <v>0</v>
          </cell>
          <cell r="AM35">
            <v>0</v>
          </cell>
          <cell r="AN35">
            <v>0</v>
          </cell>
          <cell r="AO35">
            <v>0</v>
          </cell>
          <cell r="AP35">
            <v>0</v>
          </cell>
          <cell r="AR35">
            <v>0</v>
          </cell>
          <cell r="AS35">
            <v>6.26</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D38">
            <v>2.7430949999999998</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2.7430949999999998</v>
          </cell>
          <cell r="AJ38">
            <v>0</v>
          </cell>
          <cell r="AK38">
            <v>0</v>
          </cell>
          <cell r="AL38">
            <v>0</v>
          </cell>
          <cell r="AM38">
            <v>0</v>
          </cell>
          <cell r="AN38">
            <v>0</v>
          </cell>
          <cell r="AO38">
            <v>0</v>
          </cell>
          <cell r="AP38">
            <v>0</v>
          </cell>
          <cell r="AR38">
            <v>0</v>
          </cell>
          <cell r="AS38">
            <v>2.7430949999999998</v>
          </cell>
        </row>
        <row r="39">
          <cell r="D39">
            <v>0.5</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0.5</v>
          </cell>
          <cell r="AK39">
            <v>0</v>
          </cell>
          <cell r="AL39">
            <v>0</v>
          </cell>
          <cell r="AM39">
            <v>0</v>
          </cell>
          <cell r="AN39">
            <v>0</v>
          </cell>
          <cell r="AO39">
            <v>0</v>
          </cell>
          <cell r="AP39">
            <v>0</v>
          </cell>
          <cell r="AR39">
            <v>0</v>
          </cell>
          <cell r="AS39">
            <v>0.5</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0.55000000000000004</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263.800389</v>
          </cell>
          <cell r="F43">
            <v>0</v>
          </cell>
          <cell r="H43">
            <v>0</v>
          </cell>
          <cell r="I43">
            <v>0</v>
          </cell>
          <cell r="J43">
            <v>0</v>
          </cell>
          <cell r="K43">
            <v>0</v>
          </cell>
          <cell r="L43">
            <v>0</v>
          </cell>
          <cell r="M43">
            <v>0</v>
          </cell>
          <cell r="N43">
            <v>0</v>
          </cell>
          <cell r="O43">
            <v>0</v>
          </cell>
          <cell r="P43">
            <v>67</v>
          </cell>
          <cell r="Q43">
            <v>0</v>
          </cell>
          <cell r="R43">
            <v>0</v>
          </cell>
          <cell r="S43">
            <v>0</v>
          </cell>
          <cell r="T43">
            <v>0</v>
          </cell>
          <cell r="U43">
            <v>0</v>
          </cell>
          <cell r="V43">
            <v>0</v>
          </cell>
          <cell r="W43">
            <v>0</v>
          </cell>
          <cell r="X43">
            <v>0</v>
          </cell>
          <cell r="Y43">
            <v>60</v>
          </cell>
          <cell r="Z43">
            <v>0</v>
          </cell>
          <cell r="AA43">
            <v>7</v>
          </cell>
          <cell r="AB43">
            <v>0</v>
          </cell>
          <cell r="AC43">
            <v>0</v>
          </cell>
          <cell r="AD43">
            <v>0</v>
          </cell>
          <cell r="AE43">
            <v>0</v>
          </cell>
          <cell r="AF43">
            <v>0</v>
          </cell>
          <cell r="AG43">
            <v>0</v>
          </cell>
          <cell r="AH43">
            <v>0</v>
          </cell>
          <cell r="AI43">
            <v>0</v>
          </cell>
          <cell r="AJ43">
            <v>0</v>
          </cell>
          <cell r="AK43">
            <v>0</v>
          </cell>
          <cell r="AL43">
            <v>0</v>
          </cell>
          <cell r="AM43">
            <v>0</v>
          </cell>
          <cell r="AN43">
            <v>196.800389</v>
          </cell>
          <cell r="AO43">
            <v>0</v>
          </cell>
          <cell r="AP43">
            <v>0</v>
          </cell>
          <cell r="AR43">
            <v>67</v>
          </cell>
          <cell r="AS43">
            <v>196.800389</v>
          </cell>
        </row>
        <row r="44">
          <cell r="D44">
            <v>3.1264219999999998</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3.1264219999999998</v>
          </cell>
          <cell r="AP44">
            <v>0</v>
          </cell>
          <cell r="AR44">
            <v>0</v>
          </cell>
          <cell r="AS44">
            <v>3.1264219999999998</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1668.342036</v>
          </cell>
          <cell r="F46">
            <v>0</v>
          </cell>
          <cell r="H46">
            <v>17.5</v>
          </cell>
          <cell r="I46">
            <v>0</v>
          </cell>
          <cell r="J46">
            <v>0</v>
          </cell>
          <cell r="K46">
            <v>0</v>
          </cell>
          <cell r="L46">
            <v>247.01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1403.832036</v>
          </cell>
          <cell r="AR46">
            <v>264.51</v>
          </cell>
          <cell r="AS46">
            <v>1403.832036</v>
          </cell>
        </row>
      </sheetData>
      <sheetData sheetId="12">
        <row r="8">
          <cell r="F8">
            <v>0</v>
          </cell>
          <cell r="G8">
            <v>0</v>
          </cell>
          <cell r="H8">
            <v>25</v>
          </cell>
          <cell r="I8">
            <v>0</v>
          </cell>
          <cell r="J8">
            <v>0</v>
          </cell>
          <cell r="K8">
            <v>0</v>
          </cell>
          <cell r="L8">
            <v>0</v>
          </cell>
          <cell r="M8">
            <v>0</v>
          </cell>
          <cell r="N8">
            <v>0</v>
          </cell>
          <cell r="O8">
            <v>0</v>
          </cell>
          <cell r="Q8">
            <v>0</v>
          </cell>
          <cell r="R8">
            <v>0.06</v>
          </cell>
          <cell r="S8">
            <v>0</v>
          </cell>
          <cell r="T8">
            <v>0</v>
          </cell>
          <cell r="U8">
            <v>0</v>
          </cell>
          <cell r="V8">
            <v>0.41</v>
          </cell>
          <cell r="W8">
            <v>0.1</v>
          </cell>
          <cell r="X8">
            <v>0</v>
          </cell>
          <cell r="Y8">
            <v>101.9965</v>
          </cell>
          <cell r="Z8">
            <v>0</v>
          </cell>
          <cell r="AA8">
            <v>0</v>
          </cell>
          <cell r="AB8">
            <v>0</v>
          </cell>
          <cell r="AC8">
            <v>6.4700000000000006</v>
          </cell>
          <cell r="AD8">
            <v>0</v>
          </cell>
          <cell r="AE8">
            <v>0</v>
          </cell>
          <cell r="AF8">
            <v>0</v>
          </cell>
          <cell r="AG8">
            <v>0</v>
          </cell>
          <cell r="AH8">
            <v>0</v>
          </cell>
          <cell r="AI8">
            <v>0</v>
          </cell>
          <cell r="AJ8">
            <v>10</v>
          </cell>
          <cell r="AK8">
            <v>0.3</v>
          </cell>
          <cell r="AL8">
            <v>0</v>
          </cell>
          <cell r="AM8">
            <v>0</v>
          </cell>
          <cell r="AN8">
            <v>0</v>
          </cell>
          <cell r="AO8">
            <v>0</v>
          </cell>
          <cell r="AP8">
            <v>0</v>
          </cell>
          <cell r="AQ8">
            <v>0</v>
          </cell>
          <cell r="AR8">
            <v>144.33649999999997</v>
          </cell>
        </row>
        <row r="9">
          <cell r="D9">
            <v>1253.8399999999999</v>
          </cell>
          <cell r="F9">
            <v>1253.81</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0.03</v>
          </cell>
          <cell r="AS9">
            <v>1253.81</v>
          </cell>
        </row>
        <row r="10">
          <cell r="D10">
            <v>278.754299</v>
          </cell>
          <cell r="G10">
            <v>278.754299</v>
          </cell>
          <cell r="P10">
            <v>0</v>
          </cell>
          <cell r="AR10">
            <v>0</v>
          </cell>
          <cell r="AS10">
            <v>278.754299</v>
          </cell>
        </row>
        <row r="11">
          <cell r="D11">
            <v>1898.99</v>
          </cell>
          <cell r="F11">
            <v>0</v>
          </cell>
          <cell r="H11">
            <v>1803.5250000000001</v>
          </cell>
          <cell r="I11">
            <v>0</v>
          </cell>
          <cell r="J11">
            <v>0</v>
          </cell>
          <cell r="K11">
            <v>0</v>
          </cell>
          <cell r="L11">
            <v>0</v>
          </cell>
          <cell r="M11">
            <v>0</v>
          </cell>
          <cell r="N11">
            <v>0</v>
          </cell>
          <cell r="O11">
            <v>0</v>
          </cell>
          <cell r="P11">
            <v>95.464999999999989</v>
          </cell>
          <cell r="Q11">
            <v>0</v>
          </cell>
          <cell r="R11">
            <v>0.06</v>
          </cell>
          <cell r="S11">
            <v>0</v>
          </cell>
          <cell r="T11">
            <v>0</v>
          </cell>
          <cell r="U11">
            <v>0</v>
          </cell>
          <cell r="V11">
            <v>0.41</v>
          </cell>
          <cell r="W11">
            <v>0.1</v>
          </cell>
          <cell r="X11">
            <v>0</v>
          </cell>
          <cell r="Y11">
            <v>78.204999999999998</v>
          </cell>
          <cell r="Z11">
            <v>0</v>
          </cell>
          <cell r="AA11">
            <v>0</v>
          </cell>
          <cell r="AB11">
            <v>0</v>
          </cell>
          <cell r="AC11">
            <v>6.3900000000000006</v>
          </cell>
          <cell r="AD11">
            <v>0</v>
          </cell>
          <cell r="AE11">
            <v>0</v>
          </cell>
          <cell r="AF11">
            <v>0</v>
          </cell>
          <cell r="AG11">
            <v>0</v>
          </cell>
          <cell r="AH11">
            <v>0</v>
          </cell>
          <cell r="AI11">
            <v>0</v>
          </cell>
          <cell r="AJ11">
            <v>10</v>
          </cell>
          <cell r="AK11">
            <v>0.3</v>
          </cell>
          <cell r="AL11">
            <v>0</v>
          </cell>
          <cell r="AM11">
            <v>0</v>
          </cell>
          <cell r="AN11">
            <v>0</v>
          </cell>
          <cell r="AO11">
            <v>0</v>
          </cell>
          <cell r="AP11">
            <v>0</v>
          </cell>
          <cell r="AR11">
            <v>95.464999999999989</v>
          </cell>
          <cell r="AS11">
            <v>1828.5250000000001</v>
          </cell>
        </row>
        <row r="12">
          <cell r="D12">
            <v>423.11</v>
          </cell>
          <cell r="F12">
            <v>0</v>
          </cell>
          <cell r="H12">
            <v>25</v>
          </cell>
          <cell r="I12">
            <v>390.21000000000004</v>
          </cell>
          <cell r="J12">
            <v>0</v>
          </cell>
          <cell r="K12">
            <v>0</v>
          </cell>
          <cell r="L12">
            <v>0</v>
          </cell>
          <cell r="M12">
            <v>0</v>
          </cell>
          <cell r="N12">
            <v>0</v>
          </cell>
          <cell r="O12">
            <v>0</v>
          </cell>
          <cell r="P12">
            <v>7.8999999999999995</v>
          </cell>
          <cell r="Q12">
            <v>0</v>
          </cell>
          <cell r="R12">
            <v>0</v>
          </cell>
          <cell r="S12">
            <v>0</v>
          </cell>
          <cell r="T12">
            <v>0</v>
          </cell>
          <cell r="U12">
            <v>0</v>
          </cell>
          <cell r="V12">
            <v>0</v>
          </cell>
          <cell r="W12">
            <v>0</v>
          </cell>
          <cell r="X12">
            <v>0</v>
          </cell>
          <cell r="Y12">
            <v>7.85</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32.9</v>
          </cell>
          <cell r="AS12">
            <v>390.21000000000004</v>
          </cell>
        </row>
        <row r="13">
          <cell r="D13">
            <v>1424.654761</v>
          </cell>
          <cell r="F13">
            <v>0</v>
          </cell>
          <cell r="H13">
            <v>0</v>
          </cell>
          <cell r="I13">
            <v>0</v>
          </cell>
          <cell r="J13">
            <v>1424.654761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1424.654761</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11665.127316</v>
          </cell>
          <cell r="F15">
            <v>0</v>
          </cell>
          <cell r="H15">
            <v>0</v>
          </cell>
          <cell r="I15">
            <v>0</v>
          </cell>
          <cell r="J15">
            <v>0</v>
          </cell>
          <cell r="K15">
            <v>0</v>
          </cell>
          <cell r="L15">
            <v>11649.185815999999</v>
          </cell>
          <cell r="M15">
            <v>0</v>
          </cell>
          <cell r="N15">
            <v>0</v>
          </cell>
          <cell r="O15">
            <v>0</v>
          </cell>
          <cell r="P15">
            <v>15.9415</v>
          </cell>
          <cell r="Q15">
            <v>0</v>
          </cell>
          <cell r="R15">
            <v>0</v>
          </cell>
          <cell r="S15">
            <v>0</v>
          </cell>
          <cell r="T15">
            <v>0</v>
          </cell>
          <cell r="U15">
            <v>0</v>
          </cell>
          <cell r="V15">
            <v>0</v>
          </cell>
          <cell r="W15">
            <v>0</v>
          </cell>
          <cell r="X15">
            <v>0</v>
          </cell>
          <cell r="Y15">
            <v>15.9415</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15.9415</v>
          </cell>
          <cell r="AS15">
            <v>11774.185815999999</v>
          </cell>
        </row>
        <row r="16">
          <cell r="D16">
            <v>0</v>
          </cell>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25.705377777777766</v>
          </cell>
          <cell r="Q19">
            <v>0</v>
          </cell>
          <cell r="R19">
            <v>0</v>
          </cell>
          <cell r="S19">
            <v>0</v>
          </cell>
          <cell r="T19">
            <v>0</v>
          </cell>
          <cell r="U19">
            <v>0</v>
          </cell>
          <cell r="V19">
            <v>0.2</v>
          </cell>
          <cell r="W19">
            <v>0</v>
          </cell>
          <cell r="X19">
            <v>0</v>
          </cell>
          <cell r="Y19">
            <v>25.505377777777767</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25.705377777777777</v>
          </cell>
          <cell r="AS19">
            <v>533.60557099999994</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0.06</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0.47</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0.47</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0.61</v>
          </cell>
        </row>
        <row r="26">
          <cell r="D26">
            <v>38.53</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38.53</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38.630000000000003</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87.44</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87.44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217.66187777777776</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D32">
            <v>49.43</v>
          </cell>
          <cell r="F32">
            <v>0</v>
          </cell>
          <cell r="H32">
            <v>0</v>
          </cell>
          <cell r="I32">
            <v>0</v>
          </cell>
          <cell r="J32">
            <v>0</v>
          </cell>
          <cell r="K32">
            <v>0</v>
          </cell>
          <cell r="L32">
            <v>0</v>
          </cell>
          <cell r="M32">
            <v>0</v>
          </cell>
          <cell r="N32">
            <v>0</v>
          </cell>
          <cell r="O32">
            <v>0</v>
          </cell>
          <cell r="P32">
            <v>0.20037777777777779</v>
          </cell>
          <cell r="Q32">
            <v>0</v>
          </cell>
          <cell r="R32">
            <v>0</v>
          </cell>
          <cell r="S32">
            <v>0</v>
          </cell>
          <cell r="T32">
            <v>0</v>
          </cell>
          <cell r="U32">
            <v>0</v>
          </cell>
          <cell r="V32">
            <v>0.2</v>
          </cell>
          <cell r="W32">
            <v>0</v>
          </cell>
          <cell r="X32">
            <v>0</v>
          </cell>
          <cell r="Y32">
            <v>3.7777777777777777E-4</v>
          </cell>
          <cell r="Z32">
            <v>0</v>
          </cell>
          <cell r="AA32">
            <v>0</v>
          </cell>
          <cell r="AB32">
            <v>0</v>
          </cell>
          <cell r="AC32">
            <v>49.229622222222218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55.699622222222217</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0.719337</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0.719337</v>
          </cell>
          <cell r="AF34">
            <v>0</v>
          </cell>
          <cell r="AG34">
            <v>0</v>
          </cell>
          <cell r="AH34">
            <v>0</v>
          </cell>
          <cell r="AI34">
            <v>0</v>
          </cell>
          <cell r="AJ34">
            <v>0</v>
          </cell>
          <cell r="AK34">
            <v>0</v>
          </cell>
          <cell r="AL34">
            <v>0</v>
          </cell>
          <cell r="AM34">
            <v>0</v>
          </cell>
          <cell r="AN34">
            <v>0</v>
          </cell>
          <cell r="AO34">
            <v>0</v>
          </cell>
          <cell r="AP34">
            <v>0</v>
          </cell>
          <cell r="AR34">
            <v>0</v>
          </cell>
          <cell r="AS34">
            <v>0.719337</v>
          </cell>
        </row>
        <row r="35">
          <cell r="D35">
            <v>3.74</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3.74</v>
          </cell>
          <cell r="AG35">
            <v>0</v>
          </cell>
          <cell r="AH35">
            <v>0</v>
          </cell>
          <cell r="AI35">
            <v>0</v>
          </cell>
          <cell r="AJ35">
            <v>0</v>
          </cell>
          <cell r="AK35">
            <v>0</v>
          </cell>
          <cell r="AL35">
            <v>0</v>
          </cell>
          <cell r="AM35">
            <v>0</v>
          </cell>
          <cell r="AN35">
            <v>0</v>
          </cell>
          <cell r="AO35">
            <v>0</v>
          </cell>
          <cell r="AP35">
            <v>0</v>
          </cell>
          <cell r="AR35">
            <v>0</v>
          </cell>
          <cell r="AS35">
            <v>3.74</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D38">
            <v>10.732691000000001</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10.732691000000001</v>
          </cell>
          <cell r="AJ38">
            <v>0</v>
          </cell>
          <cell r="AK38">
            <v>0</v>
          </cell>
          <cell r="AL38">
            <v>0</v>
          </cell>
          <cell r="AM38">
            <v>0</v>
          </cell>
          <cell r="AN38">
            <v>0</v>
          </cell>
          <cell r="AO38">
            <v>0</v>
          </cell>
          <cell r="AP38">
            <v>0</v>
          </cell>
          <cell r="AR38">
            <v>0</v>
          </cell>
          <cell r="AS38">
            <v>10.732691000000001</v>
          </cell>
        </row>
        <row r="39">
          <cell r="D39">
            <v>5.05</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5.05</v>
          </cell>
          <cell r="AK39">
            <v>0</v>
          </cell>
          <cell r="AL39">
            <v>0</v>
          </cell>
          <cell r="AM39">
            <v>0</v>
          </cell>
          <cell r="AN39">
            <v>0</v>
          </cell>
          <cell r="AO39">
            <v>0</v>
          </cell>
          <cell r="AP39">
            <v>0</v>
          </cell>
          <cell r="AR39">
            <v>0</v>
          </cell>
          <cell r="AS39">
            <v>15.05</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0.3</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213.36007899999998</v>
          </cell>
          <cell r="F43">
            <v>0</v>
          </cell>
          <cell r="H43">
            <v>0</v>
          </cell>
          <cell r="I43">
            <v>0</v>
          </cell>
          <cell r="J43">
            <v>0</v>
          </cell>
          <cell r="K43">
            <v>0</v>
          </cell>
          <cell r="L43">
            <v>0</v>
          </cell>
          <cell r="M43">
            <v>0</v>
          </cell>
          <cell r="N43">
            <v>0</v>
          </cell>
          <cell r="O43">
            <v>0</v>
          </cell>
          <cell r="P43">
            <v>25.504999999999999</v>
          </cell>
          <cell r="Q43">
            <v>0</v>
          </cell>
          <cell r="R43">
            <v>0</v>
          </cell>
          <cell r="S43">
            <v>0</v>
          </cell>
          <cell r="T43">
            <v>0</v>
          </cell>
          <cell r="U43">
            <v>0</v>
          </cell>
          <cell r="V43">
            <v>0</v>
          </cell>
          <cell r="W43">
            <v>0</v>
          </cell>
          <cell r="X43">
            <v>0</v>
          </cell>
          <cell r="Y43">
            <v>25.504999999999999</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187.85507899999999</v>
          </cell>
          <cell r="AO43">
            <v>0</v>
          </cell>
          <cell r="AP43">
            <v>0</v>
          </cell>
          <cell r="AR43">
            <v>25.504999999999999</v>
          </cell>
          <cell r="AS43">
            <v>187.85507899999999</v>
          </cell>
        </row>
        <row r="44">
          <cell r="D44">
            <v>2.0769639999999998</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2.0769639999999998</v>
          </cell>
          <cell r="AP44">
            <v>0</v>
          </cell>
          <cell r="AR44">
            <v>0</v>
          </cell>
          <cell r="AS44">
            <v>2.0769639999999998</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817.20734500000003</v>
          </cell>
          <cell r="F46">
            <v>0</v>
          </cell>
          <cell r="H46">
            <v>0</v>
          </cell>
          <cell r="I46">
            <v>0</v>
          </cell>
          <cell r="J46">
            <v>0</v>
          </cell>
          <cell r="K46">
            <v>0</v>
          </cell>
          <cell r="L46">
            <v>125</v>
          </cell>
          <cell r="M46">
            <v>0</v>
          </cell>
          <cell r="N46">
            <v>0</v>
          </cell>
          <cell r="O46">
            <v>0</v>
          </cell>
          <cell r="P46">
            <v>2.72</v>
          </cell>
          <cell r="Q46">
            <v>0</v>
          </cell>
          <cell r="R46">
            <v>0</v>
          </cell>
          <cell r="S46">
            <v>0</v>
          </cell>
          <cell r="T46">
            <v>0</v>
          </cell>
          <cell r="U46">
            <v>0</v>
          </cell>
          <cell r="V46">
            <v>0</v>
          </cell>
          <cell r="W46">
            <v>0</v>
          </cell>
          <cell r="X46">
            <v>0</v>
          </cell>
          <cell r="Y46">
            <v>2.72</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689.487345</v>
          </cell>
          <cell r="AR46">
            <v>127.72</v>
          </cell>
          <cell r="AS46">
            <v>689.487345</v>
          </cell>
        </row>
      </sheetData>
      <sheetData sheetId="13">
        <row r="8">
          <cell r="F8">
            <v>0</v>
          </cell>
          <cell r="G8">
            <v>0</v>
          </cell>
          <cell r="H8">
            <v>7.8499999999999091</v>
          </cell>
          <cell r="I8">
            <v>0</v>
          </cell>
          <cell r="J8">
            <v>0</v>
          </cell>
          <cell r="K8">
            <v>0</v>
          </cell>
          <cell r="L8">
            <v>0</v>
          </cell>
          <cell r="M8">
            <v>0</v>
          </cell>
          <cell r="N8">
            <v>0</v>
          </cell>
          <cell r="O8">
            <v>0</v>
          </cell>
          <cell r="Q8">
            <v>0</v>
          </cell>
          <cell r="R8">
            <v>0.05</v>
          </cell>
          <cell r="S8">
            <v>0</v>
          </cell>
          <cell r="T8">
            <v>0</v>
          </cell>
          <cell r="U8">
            <v>0</v>
          </cell>
          <cell r="V8">
            <v>0.40200000000000002</v>
          </cell>
          <cell r="W8">
            <v>0</v>
          </cell>
          <cell r="X8">
            <v>0</v>
          </cell>
          <cell r="Y8">
            <v>173.10816666666668</v>
          </cell>
          <cell r="Z8">
            <v>0</v>
          </cell>
          <cell r="AA8">
            <v>48</v>
          </cell>
          <cell r="AB8">
            <v>0.18</v>
          </cell>
          <cell r="AC8">
            <v>0.65</v>
          </cell>
          <cell r="AD8">
            <v>0</v>
          </cell>
          <cell r="AE8">
            <v>0</v>
          </cell>
          <cell r="AF8">
            <v>0</v>
          </cell>
          <cell r="AG8">
            <v>0</v>
          </cell>
          <cell r="AH8">
            <v>0</v>
          </cell>
          <cell r="AI8">
            <v>0</v>
          </cell>
          <cell r="AJ8">
            <v>0</v>
          </cell>
          <cell r="AK8">
            <v>0.35</v>
          </cell>
          <cell r="AL8">
            <v>0</v>
          </cell>
          <cell r="AM8">
            <v>0</v>
          </cell>
          <cell r="AN8">
            <v>0</v>
          </cell>
          <cell r="AO8">
            <v>0</v>
          </cell>
          <cell r="AP8">
            <v>0</v>
          </cell>
          <cell r="AQ8">
            <v>0</v>
          </cell>
          <cell r="AR8">
            <v>230.59016666666668</v>
          </cell>
        </row>
        <row r="9">
          <cell r="D9">
            <v>666.09</v>
          </cell>
          <cell r="F9">
            <v>664.89333333333332</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R9">
            <v>1.1966666666666668</v>
          </cell>
          <cell r="AS9">
            <v>664.89333333333332</v>
          </cell>
        </row>
        <row r="10">
          <cell r="D10">
            <v>219.80140499999999</v>
          </cell>
          <cell r="G10">
            <v>219.80140499999999</v>
          </cell>
          <cell r="P10">
            <v>0</v>
          </cell>
          <cell r="AR10">
            <v>0</v>
          </cell>
          <cell r="AS10">
            <v>219.80140499999999</v>
          </cell>
        </row>
        <row r="11">
          <cell r="D11">
            <v>3095.08</v>
          </cell>
          <cell r="F11">
            <v>0</v>
          </cell>
          <cell r="H11">
            <v>2973.3179999999998</v>
          </cell>
          <cell r="I11">
            <v>0</v>
          </cell>
          <cell r="J11">
            <v>0</v>
          </cell>
          <cell r="K11">
            <v>0</v>
          </cell>
          <cell r="L11">
            <v>0</v>
          </cell>
          <cell r="M11">
            <v>0</v>
          </cell>
          <cell r="N11">
            <v>0</v>
          </cell>
          <cell r="O11">
            <v>0</v>
          </cell>
          <cell r="P11">
            <v>121.762</v>
          </cell>
          <cell r="Q11">
            <v>0</v>
          </cell>
          <cell r="R11">
            <v>0.05</v>
          </cell>
          <cell r="S11">
            <v>0</v>
          </cell>
          <cell r="T11">
            <v>0</v>
          </cell>
          <cell r="U11">
            <v>0</v>
          </cell>
          <cell r="V11">
            <v>0.40200000000000002</v>
          </cell>
          <cell r="W11">
            <v>0</v>
          </cell>
          <cell r="X11">
            <v>0</v>
          </cell>
          <cell r="Y11">
            <v>120.21000000000001</v>
          </cell>
          <cell r="Z11">
            <v>0</v>
          </cell>
          <cell r="AA11">
            <v>0</v>
          </cell>
          <cell r="AB11">
            <v>0.18</v>
          </cell>
          <cell r="AC11">
            <v>0.56999999999999995</v>
          </cell>
          <cell r="AD11">
            <v>0</v>
          </cell>
          <cell r="AE11">
            <v>0</v>
          </cell>
          <cell r="AF11">
            <v>0</v>
          </cell>
          <cell r="AG11">
            <v>0</v>
          </cell>
          <cell r="AH11">
            <v>0</v>
          </cell>
          <cell r="AI11">
            <v>0</v>
          </cell>
          <cell r="AJ11">
            <v>0</v>
          </cell>
          <cell r="AK11">
            <v>0.35</v>
          </cell>
          <cell r="AL11">
            <v>0</v>
          </cell>
          <cell r="AM11">
            <v>0</v>
          </cell>
          <cell r="AN11">
            <v>0</v>
          </cell>
          <cell r="AO11">
            <v>0</v>
          </cell>
          <cell r="AP11">
            <v>0</v>
          </cell>
          <cell r="AR11">
            <v>121.762</v>
          </cell>
          <cell r="AS11">
            <v>2991.1679999999997</v>
          </cell>
        </row>
        <row r="12">
          <cell r="D12">
            <v>223.17</v>
          </cell>
          <cell r="F12">
            <v>0</v>
          </cell>
          <cell r="H12">
            <v>7.85</v>
          </cell>
          <cell r="I12">
            <v>213.23999999999998</v>
          </cell>
          <cell r="J12">
            <v>0</v>
          </cell>
          <cell r="K12">
            <v>0</v>
          </cell>
          <cell r="L12">
            <v>0</v>
          </cell>
          <cell r="M12">
            <v>0</v>
          </cell>
          <cell r="N12">
            <v>0</v>
          </cell>
          <cell r="O12">
            <v>0</v>
          </cell>
          <cell r="P12">
            <v>2.0799999999999996</v>
          </cell>
          <cell r="Q12">
            <v>0</v>
          </cell>
          <cell r="R12">
            <v>0</v>
          </cell>
          <cell r="S12">
            <v>0</v>
          </cell>
          <cell r="T12">
            <v>0</v>
          </cell>
          <cell r="U12">
            <v>0</v>
          </cell>
          <cell r="V12">
            <v>0</v>
          </cell>
          <cell r="W12">
            <v>0</v>
          </cell>
          <cell r="X12">
            <v>0</v>
          </cell>
          <cell r="Y12">
            <v>2.0299999999999998</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R12">
            <v>9.93</v>
          </cell>
          <cell r="AS12">
            <v>213.23999999999998</v>
          </cell>
        </row>
        <row r="13">
          <cell r="D13">
            <v>2679.4885220000001</v>
          </cell>
          <cell r="F13">
            <v>0</v>
          </cell>
          <cell r="H13">
            <v>0</v>
          </cell>
          <cell r="I13">
            <v>0</v>
          </cell>
          <cell r="J13">
            <v>2679.4885220000001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2679.4885220000001</v>
          </cell>
        </row>
        <row r="14">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D15">
            <v>4122.3522830000002</v>
          </cell>
          <cell r="F15">
            <v>0</v>
          </cell>
          <cell r="H15">
            <v>0</v>
          </cell>
          <cell r="I15">
            <v>0</v>
          </cell>
          <cell r="J15">
            <v>0</v>
          </cell>
          <cell r="K15">
            <v>0</v>
          </cell>
          <cell r="L15">
            <v>4024.650783</v>
          </cell>
          <cell r="M15">
            <v>0</v>
          </cell>
          <cell r="N15">
            <v>0</v>
          </cell>
          <cell r="O15">
            <v>0</v>
          </cell>
          <cell r="P15">
            <v>97.70150000000001</v>
          </cell>
          <cell r="Q15">
            <v>0</v>
          </cell>
          <cell r="R15">
            <v>0</v>
          </cell>
          <cell r="S15">
            <v>0</v>
          </cell>
          <cell r="T15">
            <v>0</v>
          </cell>
          <cell r="U15">
            <v>0</v>
          </cell>
          <cell r="V15">
            <v>0</v>
          </cell>
          <cell r="W15">
            <v>0</v>
          </cell>
          <cell r="X15">
            <v>0</v>
          </cell>
          <cell r="Y15">
            <v>49.701500000000003</v>
          </cell>
          <cell r="Z15">
            <v>0</v>
          </cell>
          <cell r="AA15">
            <v>48</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97.70150000000001</v>
          </cell>
          <cell r="AS15">
            <v>4147.6407829999998</v>
          </cell>
        </row>
        <row r="16">
          <cell r="D16">
            <v>0.44397300000000001</v>
          </cell>
          <cell r="F16">
            <v>0</v>
          </cell>
          <cell r="H16">
            <v>0</v>
          </cell>
          <cell r="I16">
            <v>0</v>
          </cell>
          <cell r="J16">
            <v>0</v>
          </cell>
          <cell r="K16">
            <v>0</v>
          </cell>
          <cell r="L16">
            <v>0</v>
          </cell>
          <cell r="M16">
            <v>0.44397300000000001</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0.44397300000000001</v>
          </cell>
        </row>
        <row r="17">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57.700377777777774</v>
          </cell>
          <cell r="Q19">
            <v>0</v>
          </cell>
          <cell r="R19">
            <v>0</v>
          </cell>
          <cell r="S19">
            <v>0</v>
          </cell>
          <cell r="T19">
            <v>0</v>
          </cell>
          <cell r="U19">
            <v>0</v>
          </cell>
          <cell r="V19">
            <v>0.2</v>
          </cell>
          <cell r="W19">
            <v>0.5</v>
          </cell>
          <cell r="X19">
            <v>0</v>
          </cell>
          <cell r="Y19">
            <v>57.000377777777771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57.700377777777774</v>
          </cell>
          <cell r="AS19">
            <v>637.87516366666671</v>
          </cell>
        </row>
        <row r="20">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D25">
            <v>0</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0.60200000000000009</v>
          </cell>
        </row>
        <row r="26">
          <cell r="D26">
            <v>0</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0.5</v>
          </cell>
        </row>
        <row r="27">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D28">
            <v>85.62</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85.62</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315.72854444444442</v>
          </cell>
        </row>
        <row r="29">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D31">
            <v>5.0094000000000003</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5.0094000000000003</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5.1894</v>
          </cell>
        </row>
        <row r="32">
          <cell r="D32">
            <v>57.08</v>
          </cell>
          <cell r="F32">
            <v>0</v>
          </cell>
          <cell r="H32">
            <v>0</v>
          </cell>
          <cell r="I32">
            <v>0</v>
          </cell>
          <cell r="J32">
            <v>0</v>
          </cell>
          <cell r="K32">
            <v>0</v>
          </cell>
          <cell r="L32">
            <v>0</v>
          </cell>
          <cell r="M32">
            <v>0</v>
          </cell>
          <cell r="N32">
            <v>0</v>
          </cell>
          <cell r="O32">
            <v>0</v>
          </cell>
          <cell r="P32">
            <v>0.70037777777777777</v>
          </cell>
          <cell r="Q32">
            <v>0</v>
          </cell>
          <cell r="R32">
            <v>0</v>
          </cell>
          <cell r="S32">
            <v>0</v>
          </cell>
          <cell r="T32">
            <v>0</v>
          </cell>
          <cell r="U32">
            <v>0</v>
          </cell>
          <cell r="V32">
            <v>0.2</v>
          </cell>
          <cell r="W32">
            <v>0.5</v>
          </cell>
          <cell r="X32">
            <v>0</v>
          </cell>
          <cell r="Y32">
            <v>3.7777777777777777E-4</v>
          </cell>
          <cell r="Z32">
            <v>0</v>
          </cell>
          <cell r="AA32">
            <v>0</v>
          </cell>
          <cell r="AB32">
            <v>0</v>
          </cell>
          <cell r="AC32">
            <v>56.379622222222224</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0.70037777777777777</v>
          </cell>
          <cell r="AS32">
            <v>57.029622222222223</v>
          </cell>
        </row>
        <row r="33">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D34">
            <v>1.89</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1.89</v>
          </cell>
          <cell r="AF34">
            <v>0</v>
          </cell>
          <cell r="AG34">
            <v>0</v>
          </cell>
          <cell r="AH34">
            <v>0</v>
          </cell>
          <cell r="AI34">
            <v>0</v>
          </cell>
          <cell r="AJ34">
            <v>0</v>
          </cell>
          <cell r="AK34">
            <v>0</v>
          </cell>
          <cell r="AL34">
            <v>0</v>
          </cell>
          <cell r="AM34">
            <v>0</v>
          </cell>
          <cell r="AN34">
            <v>0</v>
          </cell>
          <cell r="AO34">
            <v>0</v>
          </cell>
          <cell r="AP34">
            <v>0</v>
          </cell>
          <cell r="AR34">
            <v>0</v>
          </cell>
          <cell r="AS34">
            <v>1.89</v>
          </cell>
        </row>
        <row r="35">
          <cell r="D35">
            <v>5.71</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5.71</v>
          </cell>
          <cell r="AG35">
            <v>0</v>
          </cell>
          <cell r="AH35">
            <v>0</v>
          </cell>
          <cell r="AI35">
            <v>0</v>
          </cell>
          <cell r="AJ35">
            <v>0</v>
          </cell>
          <cell r="AK35">
            <v>0</v>
          </cell>
          <cell r="AL35">
            <v>0</v>
          </cell>
          <cell r="AM35">
            <v>0</v>
          </cell>
          <cell r="AN35">
            <v>0</v>
          </cell>
          <cell r="AO35">
            <v>0</v>
          </cell>
          <cell r="AP35">
            <v>0</v>
          </cell>
          <cell r="AR35">
            <v>0</v>
          </cell>
          <cell r="AS35">
            <v>5.71</v>
          </cell>
        </row>
        <row r="36">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D38">
            <v>8.4018529999999991</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8.4018529999999991</v>
          </cell>
          <cell r="AJ38">
            <v>0</v>
          </cell>
          <cell r="AK38">
            <v>0</v>
          </cell>
          <cell r="AL38">
            <v>0</v>
          </cell>
          <cell r="AM38">
            <v>0</v>
          </cell>
          <cell r="AN38">
            <v>0</v>
          </cell>
          <cell r="AO38">
            <v>0</v>
          </cell>
          <cell r="AP38">
            <v>0</v>
          </cell>
          <cell r="AR38">
            <v>0</v>
          </cell>
          <cell r="AS38">
            <v>8.4018529999999991</v>
          </cell>
        </row>
        <row r="39">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0.35</v>
          </cell>
        </row>
        <row r="41">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D43">
            <v>297.98576400000002</v>
          </cell>
          <cell r="F43">
            <v>0</v>
          </cell>
          <cell r="H43">
            <v>0</v>
          </cell>
          <cell r="I43">
            <v>0</v>
          </cell>
          <cell r="J43">
            <v>0</v>
          </cell>
          <cell r="K43">
            <v>0</v>
          </cell>
          <cell r="L43">
            <v>0</v>
          </cell>
          <cell r="M43">
            <v>0</v>
          </cell>
          <cell r="N43">
            <v>0</v>
          </cell>
          <cell r="O43">
            <v>0</v>
          </cell>
          <cell r="P43">
            <v>57</v>
          </cell>
          <cell r="Q43">
            <v>0</v>
          </cell>
          <cell r="R43">
            <v>0</v>
          </cell>
          <cell r="S43">
            <v>0</v>
          </cell>
          <cell r="T43">
            <v>0</v>
          </cell>
          <cell r="U43">
            <v>0</v>
          </cell>
          <cell r="V43">
            <v>0</v>
          </cell>
          <cell r="W43">
            <v>0</v>
          </cell>
          <cell r="X43">
            <v>0</v>
          </cell>
          <cell r="Y43">
            <v>57</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240.98576400000002</v>
          </cell>
          <cell r="AO43">
            <v>0</v>
          </cell>
          <cell r="AP43">
            <v>0</v>
          </cell>
          <cell r="AR43">
            <v>57</v>
          </cell>
          <cell r="AS43">
            <v>240.98576400000002</v>
          </cell>
        </row>
        <row r="44">
          <cell r="D44">
            <v>1.43798</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1.43798</v>
          </cell>
          <cell r="AP44">
            <v>0</v>
          </cell>
          <cell r="AR44">
            <v>0</v>
          </cell>
          <cell r="AS44">
            <v>1.43798</v>
          </cell>
        </row>
        <row r="45">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D46">
            <v>152.913263</v>
          </cell>
          <cell r="F46">
            <v>0</v>
          </cell>
          <cell r="H46">
            <v>10</v>
          </cell>
          <cell r="I46">
            <v>0</v>
          </cell>
          <cell r="J46">
            <v>0</v>
          </cell>
          <cell r="K46">
            <v>0</v>
          </cell>
          <cell r="L46">
            <v>122.99</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19.923262999999992</v>
          </cell>
          <cell r="AR46">
            <v>132.99</v>
          </cell>
          <cell r="AS46">
            <v>19.923262999999992</v>
          </cell>
        </row>
      </sheetData>
      <sheetData sheetId="14">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5">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6">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7">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8">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9">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row>
        <row r="9">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row>
        <row r="10">
          <cell r="G10">
            <v>0</v>
          </cell>
          <cell r="P10">
            <v>0</v>
          </cell>
          <cell r="AR10">
            <v>0</v>
          </cell>
          <cell r="AS10">
            <v>0</v>
          </cell>
        </row>
        <row r="11">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R11">
            <v>0</v>
          </cell>
          <cell r="AS11">
            <v>0</v>
          </cell>
        </row>
        <row r="12">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R12">
            <v>0</v>
          </cell>
          <cell r="AS12">
            <v>0</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R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row>
        <row r="15">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R15">
            <v>0</v>
          </cell>
          <cell r="AS15">
            <v>0</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R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R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row>
        <row r="20">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v>
          </cell>
        </row>
        <row r="22">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v>
          </cell>
        </row>
        <row r="26">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v>
          </cell>
        </row>
        <row r="27">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0</v>
          </cell>
        </row>
        <row r="29">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v>
          </cell>
          <cell r="AS32">
            <v>0</v>
          </cell>
        </row>
        <row r="33">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R34">
            <v>0</v>
          </cell>
          <cell r="AS34">
            <v>0</v>
          </cell>
        </row>
        <row r="35">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R35">
            <v>0</v>
          </cell>
          <cell r="AS35">
            <v>0</v>
          </cell>
        </row>
        <row r="36">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R38">
            <v>0</v>
          </cell>
          <cell r="AS38">
            <v>0</v>
          </cell>
        </row>
        <row r="39">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v>
          </cell>
        </row>
        <row r="41">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R43">
            <v>0</v>
          </cell>
          <cell r="AS43">
            <v>0</v>
          </cell>
        </row>
        <row r="44">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7">
          <cell r="E7">
            <v>4.3</v>
          </cell>
        </row>
        <row r="26">
          <cell r="E26">
            <v>8.0399999999999991</v>
          </cell>
        </row>
        <row r="37">
          <cell r="E37">
            <v>32.299999999999997</v>
          </cell>
        </row>
        <row r="48">
          <cell r="E48">
            <v>0</v>
          </cell>
        </row>
        <row r="59">
          <cell r="E59">
            <v>1.4</v>
          </cell>
        </row>
        <row r="70">
          <cell r="E70">
            <v>2.166666666666667</v>
          </cell>
        </row>
        <row r="82">
          <cell r="E82">
            <v>2.2666666666666666</v>
          </cell>
        </row>
        <row r="93">
          <cell r="E93">
            <v>4.3</v>
          </cell>
        </row>
        <row r="104">
          <cell r="E104">
            <v>3.166666666666667</v>
          </cell>
        </row>
        <row r="131">
          <cell r="E131">
            <v>0</v>
          </cell>
        </row>
        <row r="142">
          <cell r="E142">
            <v>0</v>
          </cell>
        </row>
        <row r="153">
          <cell r="E153">
            <v>0</v>
          </cell>
        </row>
        <row r="164">
          <cell r="E164">
            <v>0</v>
          </cell>
        </row>
        <row r="174">
          <cell r="E174">
            <v>0</v>
          </cell>
        </row>
      </sheetData>
      <sheetData sheetId="39">
        <row r="7">
          <cell r="E7">
            <v>0</v>
          </cell>
        </row>
        <row r="26">
          <cell r="E26">
            <v>0</v>
          </cell>
        </row>
        <row r="37">
          <cell r="E37">
            <v>0</v>
          </cell>
        </row>
      </sheetData>
      <sheetData sheetId="40">
        <row r="7">
          <cell r="E7">
            <v>0</v>
          </cell>
        </row>
        <row r="26">
          <cell r="E26">
            <v>0</v>
          </cell>
        </row>
        <row r="37">
          <cell r="E37">
            <v>0</v>
          </cell>
        </row>
        <row r="48">
          <cell r="E48">
            <v>0</v>
          </cell>
        </row>
        <row r="59">
          <cell r="E59">
            <v>0</v>
          </cell>
        </row>
        <row r="70">
          <cell r="E70">
            <v>0</v>
          </cell>
        </row>
        <row r="82">
          <cell r="E82">
            <v>0</v>
          </cell>
        </row>
        <row r="93">
          <cell r="E93">
            <v>0</v>
          </cell>
        </row>
        <row r="104">
          <cell r="E104">
            <v>0</v>
          </cell>
        </row>
        <row r="120">
          <cell r="E120">
            <v>0</v>
          </cell>
        </row>
        <row r="131">
          <cell r="E131">
            <v>0</v>
          </cell>
        </row>
        <row r="142">
          <cell r="E142">
            <v>0</v>
          </cell>
        </row>
        <row r="153">
          <cell r="E153">
            <v>0</v>
          </cell>
        </row>
        <row r="164">
          <cell r="E164">
            <v>0</v>
          </cell>
        </row>
        <row r="174">
          <cell r="E174">
            <v>0</v>
          </cell>
        </row>
      </sheetData>
      <sheetData sheetId="41">
        <row r="7">
          <cell r="E7">
            <v>0</v>
          </cell>
        </row>
        <row r="26">
          <cell r="E26">
            <v>0</v>
          </cell>
        </row>
        <row r="37">
          <cell r="E37">
            <v>0</v>
          </cell>
        </row>
        <row r="48">
          <cell r="E48">
            <v>0</v>
          </cell>
        </row>
        <row r="59">
          <cell r="E59">
            <v>0</v>
          </cell>
        </row>
        <row r="70">
          <cell r="E70">
            <v>0</v>
          </cell>
        </row>
        <row r="82">
          <cell r="E82">
            <v>0</v>
          </cell>
        </row>
        <row r="93">
          <cell r="E93">
            <v>0</v>
          </cell>
        </row>
        <row r="104">
          <cell r="E104">
            <v>0.2</v>
          </cell>
        </row>
        <row r="120">
          <cell r="E120">
            <v>0</v>
          </cell>
        </row>
        <row r="131">
          <cell r="E131">
            <v>0</v>
          </cell>
        </row>
        <row r="142">
          <cell r="E142">
            <v>0</v>
          </cell>
        </row>
        <row r="153">
          <cell r="E153">
            <v>0</v>
          </cell>
        </row>
        <row r="164">
          <cell r="E164">
            <v>0</v>
          </cell>
        </row>
        <row r="174">
          <cell r="E174">
            <v>0</v>
          </cell>
        </row>
      </sheetData>
      <sheetData sheetId="42">
        <row r="7">
          <cell r="E7">
            <v>0</v>
          </cell>
        </row>
        <row r="26">
          <cell r="E26">
            <v>0</v>
          </cell>
        </row>
        <row r="37">
          <cell r="E37">
            <v>0</v>
          </cell>
        </row>
        <row r="48">
          <cell r="E48">
            <v>0</v>
          </cell>
        </row>
        <row r="59">
          <cell r="E59">
            <v>0</v>
          </cell>
        </row>
        <row r="70">
          <cell r="E70">
            <v>0</v>
          </cell>
        </row>
        <row r="82">
          <cell r="E82">
            <v>0</v>
          </cell>
        </row>
        <row r="93">
          <cell r="E93">
            <v>0</v>
          </cell>
        </row>
        <row r="104">
          <cell r="E104">
            <v>0</v>
          </cell>
        </row>
        <row r="120">
          <cell r="E120">
            <v>0</v>
          </cell>
        </row>
        <row r="131">
          <cell r="E131">
            <v>0</v>
          </cell>
        </row>
        <row r="142">
          <cell r="E142">
            <v>0</v>
          </cell>
        </row>
        <row r="153">
          <cell r="E153">
            <v>0</v>
          </cell>
        </row>
        <row r="164">
          <cell r="E164">
            <v>0</v>
          </cell>
        </row>
        <row r="174">
          <cell r="E174">
            <v>0</v>
          </cell>
        </row>
      </sheetData>
      <sheetData sheetId="43">
        <row r="7">
          <cell r="E7">
            <v>0</v>
          </cell>
        </row>
        <row r="26">
          <cell r="E26">
            <v>1.8</v>
          </cell>
        </row>
        <row r="37">
          <cell r="E37">
            <v>0</v>
          </cell>
        </row>
        <row r="48">
          <cell r="E48">
            <v>0</v>
          </cell>
        </row>
        <row r="59">
          <cell r="E59">
            <v>0</v>
          </cell>
        </row>
        <row r="70">
          <cell r="E70">
            <v>0</v>
          </cell>
        </row>
        <row r="82">
          <cell r="E82">
            <v>0.5</v>
          </cell>
        </row>
        <row r="93">
          <cell r="E93">
            <v>0</v>
          </cell>
        </row>
        <row r="104">
          <cell r="E104">
            <v>0</v>
          </cell>
        </row>
        <row r="120">
          <cell r="E120">
            <v>0</v>
          </cell>
        </row>
        <row r="131">
          <cell r="E131">
            <v>0</v>
          </cell>
        </row>
        <row r="142">
          <cell r="E142">
            <v>0</v>
          </cell>
        </row>
        <row r="153">
          <cell r="E153">
            <v>0</v>
          </cell>
        </row>
        <row r="164">
          <cell r="E164">
            <v>0</v>
          </cell>
        </row>
        <row r="174">
          <cell r="E174">
            <v>0</v>
          </cell>
        </row>
      </sheetData>
      <sheetData sheetId="44">
        <row r="7">
          <cell r="E7">
            <v>0.04</v>
          </cell>
        </row>
        <row r="26">
          <cell r="E26">
            <v>0.04</v>
          </cell>
        </row>
        <row r="37">
          <cell r="E37">
            <v>251.98000000000002</v>
          </cell>
        </row>
        <row r="48">
          <cell r="E48">
            <v>217.04</v>
          </cell>
        </row>
        <row r="59">
          <cell r="E59">
            <v>217.04</v>
          </cell>
        </row>
        <row r="70">
          <cell r="E70">
            <v>0.04</v>
          </cell>
        </row>
        <row r="82">
          <cell r="E82">
            <v>0.04</v>
          </cell>
        </row>
        <row r="93">
          <cell r="E93">
            <v>34.979999999999997</v>
          </cell>
        </row>
        <row r="104">
          <cell r="E104">
            <v>0.04</v>
          </cell>
        </row>
        <row r="120">
          <cell r="E120">
            <v>0</v>
          </cell>
        </row>
        <row r="131">
          <cell r="F131">
            <v>0</v>
          </cell>
        </row>
        <row r="142">
          <cell r="E142">
            <v>0</v>
          </cell>
        </row>
        <row r="153">
          <cell r="E153">
            <v>0</v>
          </cell>
        </row>
        <row r="164">
          <cell r="E164">
            <v>0</v>
          </cell>
        </row>
        <row r="174">
          <cell r="E174">
            <v>0</v>
          </cell>
        </row>
      </sheetData>
      <sheetData sheetId="45">
        <row r="7">
          <cell r="E7">
            <v>0</v>
          </cell>
        </row>
        <row r="26">
          <cell r="E26">
            <v>0</v>
          </cell>
        </row>
        <row r="48">
          <cell r="E48">
            <v>0</v>
          </cell>
        </row>
        <row r="59">
          <cell r="E59">
            <v>0</v>
          </cell>
        </row>
        <row r="70">
          <cell r="E70">
            <v>0</v>
          </cell>
        </row>
        <row r="82">
          <cell r="E82">
            <v>0</v>
          </cell>
        </row>
        <row r="93">
          <cell r="E93">
            <v>0</v>
          </cell>
        </row>
        <row r="104">
          <cell r="E104">
            <v>0</v>
          </cell>
        </row>
        <row r="120">
          <cell r="E120">
            <v>0</v>
          </cell>
        </row>
        <row r="131">
          <cell r="E131">
            <v>0</v>
          </cell>
        </row>
        <row r="142">
          <cell r="E142">
            <v>0</v>
          </cell>
        </row>
        <row r="153">
          <cell r="E153">
            <v>0</v>
          </cell>
        </row>
        <row r="164">
          <cell r="E164">
            <v>0</v>
          </cell>
        </row>
        <row r="174">
          <cell r="E174">
            <v>0</v>
          </cell>
        </row>
      </sheetData>
      <sheetData sheetId="46">
        <row r="7">
          <cell r="E7">
            <v>0</v>
          </cell>
        </row>
        <row r="26">
          <cell r="E26">
            <v>0</v>
          </cell>
        </row>
        <row r="37">
          <cell r="E37">
            <v>0</v>
          </cell>
        </row>
      </sheetData>
      <sheetData sheetId="47">
        <row r="7">
          <cell r="E7">
            <v>0</v>
          </cell>
        </row>
        <row r="26">
          <cell r="E26">
            <v>0</v>
          </cell>
        </row>
        <row r="37">
          <cell r="E37">
            <v>0</v>
          </cell>
        </row>
      </sheetData>
      <sheetData sheetId="48">
        <row r="7">
          <cell r="E7">
            <v>0</v>
          </cell>
        </row>
        <row r="26">
          <cell r="E26">
            <v>0</v>
          </cell>
        </row>
        <row r="37">
          <cell r="E37">
            <v>0</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TKDD"/>
      <sheetName val="02-NN"/>
      <sheetName val="2a-CĐCC"/>
      <sheetName val="03-PhiNN"/>
      <sheetName val="04-DVHC"/>
      <sheetName val="5-DCTHien"/>
      <sheetName val="6-TDMDSD"/>
      <sheetName val="7-MDPhu"/>
      <sheetName val="08-KBT"/>
      <sheetName val="09-đất ngapnc"/>
      <sheetName val="10-KVTHop"/>
      <sheetName val="11-đất DT"/>
      <sheetName val="12-ChuChuyen"/>
      <sheetName val="13-CoCau"/>
      <sheetName val="14-BienDong"/>
      <sheetName val="15-sosanh"/>
      <sheetName val="CT15-6b"/>
      <sheetName val="CT15-6c"/>
      <sheetName val="Sheet1"/>
    </sheetNames>
    <sheetDataSet>
      <sheetData sheetId="0"/>
      <sheetData sheetId="1"/>
      <sheetData sheetId="2"/>
      <sheetData sheetId="3"/>
      <sheetData sheetId="4">
        <row r="9">
          <cell r="E9">
            <v>13333.275799999999</v>
          </cell>
          <cell r="F9">
            <v>4456.4266690000004</v>
          </cell>
          <cell r="G9">
            <v>11402.677711</v>
          </cell>
          <cell r="H9">
            <v>4885.083396</v>
          </cell>
          <cell r="I9">
            <v>17894.482395999999</v>
          </cell>
          <cell r="J9">
            <v>26742.296629</v>
          </cell>
          <cell r="K9">
            <v>3185.9289020000001</v>
          </cell>
          <cell r="L9">
            <v>2711.7377820000002</v>
          </cell>
          <cell r="M9">
            <v>2247.6341790000001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H"/>
      <sheetName val="02CH"/>
      <sheetName val="03CH"/>
      <sheetName val="04CH"/>
      <sheetName val="05CH"/>
      <sheetName val="10CH"/>
      <sheetName val="12CH"/>
      <sheetName val="PhuBieu01"/>
      <sheetName val="PhuBieu02"/>
      <sheetName val="03CH gọn"/>
    </sheetNames>
    <sheetDataSet>
      <sheetData sheetId="0"/>
      <sheetData sheetId="1"/>
      <sheetData sheetId="2">
        <row r="9">
          <cell r="F9">
            <v>80248.19</v>
          </cell>
        </row>
        <row r="10">
          <cell r="F10">
            <v>6836.3799999999992</v>
          </cell>
        </row>
        <row r="11">
          <cell r="F11">
            <v>3000.61</v>
          </cell>
        </row>
        <row r="12">
          <cell r="F12">
            <v>16828.309999999998</v>
          </cell>
        </row>
        <row r="13">
          <cell r="F13">
            <v>2946.1800000000003</v>
          </cell>
        </row>
        <row r="14">
          <cell r="F14">
            <v>11687.76</v>
          </cell>
        </row>
        <row r="15">
          <cell r="F15">
            <v>41703.990000000005</v>
          </cell>
        </row>
        <row r="16">
          <cell r="F16">
            <v>15.57</v>
          </cell>
        </row>
        <row r="17">
          <cell r="F17">
            <v>230</v>
          </cell>
          <cell r="G17">
            <v>20</v>
          </cell>
        </row>
        <row r="18">
          <cell r="F18">
            <v>4485.01</v>
          </cell>
        </row>
        <row r="19">
          <cell r="F19">
            <v>25</v>
          </cell>
        </row>
        <row r="21">
          <cell r="F21">
            <v>2.83</v>
          </cell>
        </row>
        <row r="22">
          <cell r="F22">
            <v>30</v>
          </cell>
        </row>
        <row r="23">
          <cell r="F23">
            <v>83.980000000000018</v>
          </cell>
        </row>
        <row r="24">
          <cell r="F24">
            <v>68.709999999999994</v>
          </cell>
        </row>
        <row r="25">
          <cell r="F25">
            <v>34.630000000000003</v>
          </cell>
        </row>
        <row r="26">
          <cell r="F26">
            <v>1361.27</v>
          </cell>
        </row>
        <row r="40">
          <cell r="F40">
            <v>6.5</v>
          </cell>
        </row>
        <row r="41">
          <cell r="F41">
            <v>997.6</v>
          </cell>
        </row>
        <row r="42">
          <cell r="F42">
            <v>0</v>
          </cell>
        </row>
        <row r="43">
          <cell r="F43">
            <v>29.529999999999998</v>
          </cell>
        </row>
        <row r="44">
          <cell r="F44">
            <v>0</v>
          </cell>
        </row>
        <row r="45">
          <cell r="F45">
            <v>3.8200000000000003</v>
          </cell>
        </row>
        <row r="46">
          <cell r="F46">
            <v>61.660000000000011</v>
          </cell>
        </row>
        <row r="47">
          <cell r="F47">
            <v>49.7</v>
          </cell>
        </row>
        <row r="48">
          <cell r="F48">
            <v>5.33</v>
          </cell>
        </row>
        <row r="49">
          <cell r="F49">
            <v>3.58</v>
          </cell>
        </row>
        <row r="50">
          <cell r="F50">
            <v>1703.8</v>
          </cell>
        </row>
        <row r="51">
          <cell r="F51">
            <v>17.07</v>
          </cell>
        </row>
        <row r="52">
          <cell r="F52">
            <v>2126.2899999999995</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1"/>
      <sheetName val="General information 2"/>
      <sheetName val="1_Xa Ia Trok"/>
      <sheetName val="2_Xa Ia Mron"/>
      <sheetName val="3_Xa Kim Tan"/>
      <sheetName val="4_Xa Chu Rang"/>
      <sheetName val="5_Xa Po To"/>
      <sheetName val="6_Xa Ia Broai"/>
      <sheetName val="7_Xa Ia Tul"/>
      <sheetName val="8_Xa Chu Mo"/>
      <sheetName val="9_Xa Ia KDam"/>
      <sheetName val="10_Off"/>
      <sheetName val="11_Off"/>
      <sheetName val="12_Off"/>
      <sheetName val="13_Off"/>
      <sheetName val="14_Off"/>
      <sheetName val="15_Off"/>
      <sheetName val="LUA"/>
      <sheetName val="NHK"/>
      <sheetName val="CLN"/>
      <sheetName val="RPH"/>
      <sheetName val="RDD"/>
      <sheetName val="RSX"/>
      <sheetName val="NTS"/>
      <sheetName val="LMU"/>
      <sheetName val="NKH"/>
      <sheetName val="CQP"/>
      <sheetName val="CAN"/>
      <sheetName val="SKK"/>
      <sheetName val="SKT"/>
      <sheetName val="SKN"/>
      <sheetName val="TMD"/>
      <sheetName val="SKC"/>
      <sheetName val="SKS"/>
      <sheetName val="DHT"/>
      <sheetName val="DHT_DGT"/>
      <sheetName val="DHT_DTL"/>
      <sheetName val="DHT_DVH"/>
      <sheetName val="DHT_DGD"/>
      <sheetName val="DHT_DYT"/>
      <sheetName val="DHT_DTT"/>
      <sheetName val="DHT_DNL"/>
      <sheetName val="DHT_CHO"/>
      <sheetName val="DDT"/>
      <sheetName val="DDL"/>
      <sheetName val="DRA"/>
      <sheetName val="ONT"/>
      <sheetName val="ODT"/>
      <sheetName val="TSC"/>
      <sheetName val="DTS"/>
      <sheetName val="DNG"/>
      <sheetName val="TON"/>
      <sheetName val="NTD"/>
      <sheetName val="SKX"/>
      <sheetName val="DSH"/>
      <sheetName val="DKV"/>
      <sheetName val="TIN"/>
      <sheetName val="SON"/>
      <sheetName val="MNC"/>
      <sheetName val="PNK"/>
    </sheetNames>
    <sheetDataSet>
      <sheetData sheetId="0"/>
      <sheetData sheetId="1"/>
      <sheetData sheetId="2">
        <row r="8">
          <cell r="F8">
            <v>0</v>
          </cell>
          <cell r="G8">
            <v>0</v>
          </cell>
          <cell r="H8">
            <v>25</v>
          </cell>
          <cell r="I8">
            <v>0</v>
          </cell>
          <cell r="J8">
            <v>0</v>
          </cell>
          <cell r="K8">
            <v>0</v>
          </cell>
          <cell r="L8">
            <v>0</v>
          </cell>
          <cell r="M8">
            <v>0</v>
          </cell>
          <cell r="N8">
            <v>0</v>
          </cell>
          <cell r="O8">
            <v>0</v>
          </cell>
          <cell r="P8">
            <v>19.561500000000002</v>
          </cell>
          <cell r="Q8">
            <v>0</v>
          </cell>
          <cell r="R8">
            <v>0.05</v>
          </cell>
          <cell r="S8">
            <v>0</v>
          </cell>
          <cell r="T8">
            <v>0</v>
          </cell>
          <cell r="U8">
            <v>0</v>
          </cell>
          <cell r="V8">
            <v>0.41</v>
          </cell>
          <cell r="W8">
            <v>0</v>
          </cell>
          <cell r="X8">
            <v>0</v>
          </cell>
          <cell r="Y8">
            <v>4.3414999999999999</v>
          </cell>
          <cell r="Z8">
            <v>0</v>
          </cell>
          <cell r="AA8">
            <v>0</v>
          </cell>
          <cell r="AB8">
            <v>0</v>
          </cell>
          <cell r="AC8">
            <v>2.27</v>
          </cell>
          <cell r="AD8">
            <v>0</v>
          </cell>
          <cell r="AE8">
            <v>0</v>
          </cell>
          <cell r="AF8">
            <v>0</v>
          </cell>
          <cell r="AG8">
            <v>0</v>
          </cell>
          <cell r="AH8">
            <v>0</v>
          </cell>
          <cell r="AI8">
            <v>0.5</v>
          </cell>
          <cell r="AJ8">
            <v>11.31</v>
          </cell>
          <cell r="AK8">
            <v>0.68</v>
          </cell>
          <cell r="AL8">
            <v>0</v>
          </cell>
          <cell r="AM8">
            <v>0</v>
          </cell>
          <cell r="AN8">
            <v>0</v>
          </cell>
          <cell r="AO8">
            <v>0</v>
          </cell>
          <cell r="AP8">
            <v>0</v>
          </cell>
          <cell r="AQ8">
            <v>0</v>
          </cell>
        </row>
        <row r="9">
          <cell r="F9">
            <v>1004.194798</v>
          </cell>
          <cell r="H9">
            <v>0</v>
          </cell>
          <cell r="I9">
            <v>0</v>
          </cell>
          <cell r="J9">
            <v>0</v>
          </cell>
          <cell r="K9">
            <v>0</v>
          </cell>
          <cell r="L9">
            <v>0</v>
          </cell>
          <cell r="M9">
            <v>0</v>
          </cell>
          <cell r="N9">
            <v>0</v>
          </cell>
          <cell r="O9">
            <v>0</v>
          </cell>
          <cell r="P9">
            <v>0.05</v>
          </cell>
          <cell r="Q9">
            <v>0</v>
          </cell>
          <cell r="R9">
            <v>0</v>
          </cell>
          <cell r="S9">
            <v>0</v>
          </cell>
          <cell r="T9">
            <v>0</v>
          </cell>
          <cell r="U9">
            <v>0</v>
          </cell>
          <cell r="V9">
            <v>0</v>
          </cell>
          <cell r="W9">
            <v>0</v>
          </cell>
          <cell r="X9">
            <v>0</v>
          </cell>
          <cell r="Y9">
            <v>0</v>
          </cell>
          <cell r="Z9">
            <v>0</v>
          </cell>
          <cell r="AA9">
            <v>0</v>
          </cell>
          <cell r="AB9">
            <v>0</v>
          </cell>
          <cell r="AC9">
            <v>0.05</v>
          </cell>
          <cell r="AD9">
            <v>0</v>
          </cell>
          <cell r="AE9">
            <v>0</v>
          </cell>
          <cell r="AF9">
            <v>0</v>
          </cell>
          <cell r="AG9">
            <v>0</v>
          </cell>
          <cell r="AH9">
            <v>0</v>
          </cell>
          <cell r="AI9">
            <v>0</v>
          </cell>
          <cell r="AJ9">
            <v>0</v>
          </cell>
          <cell r="AK9">
            <v>0</v>
          </cell>
          <cell r="AL9">
            <v>0</v>
          </cell>
          <cell r="AM9">
            <v>0</v>
          </cell>
          <cell r="AN9">
            <v>0</v>
          </cell>
          <cell r="AO9">
            <v>0</v>
          </cell>
          <cell r="AP9">
            <v>0</v>
          </cell>
          <cell r="AS9">
            <v>1004.194798</v>
          </cell>
        </row>
        <row r="10">
          <cell r="G10">
            <v>834.95123599999999</v>
          </cell>
          <cell r="P10">
            <v>0</v>
          </cell>
          <cell r="AS10">
            <v>834.95123599999999</v>
          </cell>
        </row>
        <row r="11">
          <cell r="F11">
            <v>0</v>
          </cell>
          <cell r="H11">
            <v>692.717398</v>
          </cell>
          <cell r="I11">
            <v>0</v>
          </cell>
          <cell r="J11">
            <v>0</v>
          </cell>
          <cell r="K11">
            <v>0</v>
          </cell>
          <cell r="L11">
            <v>0</v>
          </cell>
          <cell r="M11">
            <v>0</v>
          </cell>
          <cell r="N11">
            <v>0</v>
          </cell>
          <cell r="O11">
            <v>0</v>
          </cell>
          <cell r="P11">
            <v>15.13</v>
          </cell>
          <cell r="Q11">
            <v>0</v>
          </cell>
          <cell r="R11">
            <v>0.05</v>
          </cell>
          <cell r="S11">
            <v>0</v>
          </cell>
          <cell r="T11">
            <v>0</v>
          </cell>
          <cell r="U11">
            <v>0</v>
          </cell>
          <cell r="V11">
            <v>0.41</v>
          </cell>
          <cell r="W11">
            <v>0</v>
          </cell>
          <cell r="X11">
            <v>0</v>
          </cell>
          <cell r="Y11">
            <v>0.01</v>
          </cell>
          <cell r="Z11">
            <v>0</v>
          </cell>
          <cell r="AA11">
            <v>0</v>
          </cell>
          <cell r="AB11">
            <v>0</v>
          </cell>
          <cell r="AC11">
            <v>2.1700000000000004</v>
          </cell>
          <cell r="AD11">
            <v>0</v>
          </cell>
          <cell r="AE11">
            <v>0</v>
          </cell>
          <cell r="AF11">
            <v>0</v>
          </cell>
          <cell r="AG11">
            <v>0</v>
          </cell>
          <cell r="AH11">
            <v>0</v>
          </cell>
          <cell r="AI11">
            <v>0.5</v>
          </cell>
          <cell r="AJ11">
            <v>11.31</v>
          </cell>
          <cell r="AK11">
            <v>0.68</v>
          </cell>
          <cell r="AL11">
            <v>0</v>
          </cell>
          <cell r="AM11">
            <v>0</v>
          </cell>
          <cell r="AN11">
            <v>0</v>
          </cell>
          <cell r="AO11">
            <v>0</v>
          </cell>
          <cell r="AP11">
            <v>0</v>
          </cell>
          <cell r="AS11">
            <v>717.717398</v>
          </cell>
        </row>
        <row r="12">
          <cell r="F12">
            <v>0</v>
          </cell>
          <cell r="H12">
            <v>25</v>
          </cell>
          <cell r="I12">
            <v>79.910000000000011</v>
          </cell>
          <cell r="J12">
            <v>0</v>
          </cell>
          <cell r="K12">
            <v>0</v>
          </cell>
          <cell r="L12">
            <v>0</v>
          </cell>
          <cell r="M12">
            <v>0</v>
          </cell>
          <cell r="N12">
            <v>0</v>
          </cell>
          <cell r="O12">
            <v>0</v>
          </cell>
          <cell r="P12">
            <v>4.38</v>
          </cell>
          <cell r="Q12">
            <v>0</v>
          </cell>
          <cell r="R12">
            <v>0</v>
          </cell>
          <cell r="S12">
            <v>0</v>
          </cell>
          <cell r="T12">
            <v>0</v>
          </cell>
          <cell r="U12">
            <v>0</v>
          </cell>
          <cell r="V12">
            <v>0</v>
          </cell>
          <cell r="W12">
            <v>0</v>
          </cell>
          <cell r="X12">
            <v>0</v>
          </cell>
          <cell r="Y12">
            <v>4.33</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79.910000000000011</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-1.5E-3</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-1.5E-3</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0.40037777777777139</v>
          </cell>
          <cell r="Q19">
            <v>0</v>
          </cell>
          <cell r="R19">
            <v>0</v>
          </cell>
          <cell r="S19">
            <v>0</v>
          </cell>
          <cell r="T19">
            <v>0</v>
          </cell>
          <cell r="U19">
            <v>0</v>
          </cell>
          <cell r="V19">
            <v>0.2</v>
          </cell>
          <cell r="W19">
            <v>0.2</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0.61</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0.2</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82.85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87.191877777777762</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0.2</v>
          </cell>
          <cell r="X32">
            <v>0</v>
          </cell>
          <cell r="Y32">
            <v>3.7777777777777777E-4</v>
          </cell>
          <cell r="Z32">
            <v>0</v>
          </cell>
          <cell r="AA32">
            <v>0</v>
          </cell>
          <cell r="AB32">
            <v>0</v>
          </cell>
          <cell r="AC32">
            <v>129.60962222222221</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0.40037777777777778</v>
          </cell>
          <cell r="AS32">
            <v>131.87962222222222</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0.82215400000000005</v>
          </cell>
          <cell r="AF34">
            <v>0</v>
          </cell>
          <cell r="AG34">
            <v>0</v>
          </cell>
          <cell r="AH34">
            <v>0</v>
          </cell>
          <cell r="AI34">
            <v>0</v>
          </cell>
          <cell r="AJ34">
            <v>0</v>
          </cell>
          <cell r="AK34">
            <v>0</v>
          </cell>
          <cell r="AL34">
            <v>0</v>
          </cell>
          <cell r="AM34">
            <v>0</v>
          </cell>
          <cell r="AN34">
            <v>0</v>
          </cell>
          <cell r="AO34">
            <v>0</v>
          </cell>
          <cell r="AP34">
            <v>0</v>
          </cell>
          <cell r="AR34">
            <v>0</v>
          </cell>
          <cell r="AS34">
            <v>0.82215400000000005</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7.02</v>
          </cell>
          <cell r="AG35">
            <v>0</v>
          </cell>
          <cell r="AH35">
            <v>0</v>
          </cell>
          <cell r="AI35">
            <v>0</v>
          </cell>
          <cell r="AJ35">
            <v>0</v>
          </cell>
          <cell r="AK35">
            <v>0</v>
          </cell>
          <cell r="AL35">
            <v>0</v>
          </cell>
          <cell r="AM35">
            <v>0</v>
          </cell>
          <cell r="AN35">
            <v>0</v>
          </cell>
          <cell r="AO35">
            <v>0</v>
          </cell>
          <cell r="AP35">
            <v>0</v>
          </cell>
          <cell r="AR35">
            <v>0</v>
          </cell>
          <cell r="AS35">
            <v>7.02</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0.85741900000000004</v>
          </cell>
          <cell r="AI37">
            <v>0</v>
          </cell>
          <cell r="AJ37">
            <v>0</v>
          </cell>
          <cell r="AK37">
            <v>0</v>
          </cell>
          <cell r="AL37">
            <v>0</v>
          </cell>
          <cell r="AM37">
            <v>0</v>
          </cell>
          <cell r="AN37">
            <v>0</v>
          </cell>
          <cell r="AO37">
            <v>0</v>
          </cell>
          <cell r="AP37">
            <v>0</v>
          </cell>
          <cell r="AR37">
            <v>0</v>
          </cell>
          <cell r="AS37">
            <v>0.85741900000000004</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7.3438169999999996</v>
          </cell>
          <cell r="AJ38">
            <v>0</v>
          </cell>
          <cell r="AK38">
            <v>0</v>
          </cell>
          <cell r="AL38">
            <v>0</v>
          </cell>
          <cell r="AM38">
            <v>0</v>
          </cell>
          <cell r="AN38">
            <v>0</v>
          </cell>
          <cell r="AO38">
            <v>0</v>
          </cell>
          <cell r="AP38">
            <v>0</v>
          </cell>
          <cell r="AR38">
            <v>0</v>
          </cell>
          <cell r="AS38">
            <v>7.8438169999999996</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7.3378110000000003</v>
          </cell>
          <cell r="AK39">
            <v>0</v>
          </cell>
          <cell r="AL39">
            <v>0</v>
          </cell>
          <cell r="AM39">
            <v>0</v>
          </cell>
          <cell r="AN39">
            <v>0</v>
          </cell>
          <cell r="AO39">
            <v>0</v>
          </cell>
          <cell r="AP39">
            <v>0</v>
          </cell>
          <cell r="AR39">
            <v>0</v>
          </cell>
          <cell r="AS39">
            <v>18.647811000000001</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0.68</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186.8</v>
          </cell>
          <cell r="AO43">
            <v>0</v>
          </cell>
          <cell r="AP43">
            <v>0</v>
          </cell>
          <cell r="AR43">
            <v>0</v>
          </cell>
          <cell r="AS43">
            <v>186.8</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2.4336769999999999</v>
          </cell>
          <cell r="AP44">
            <v>0</v>
          </cell>
          <cell r="AR44">
            <v>0</v>
          </cell>
          <cell r="AS44">
            <v>2.4336769999999999</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0.77512300000000001</v>
          </cell>
          <cell r="AR46">
            <v>0</v>
          </cell>
          <cell r="AS46">
            <v>0.77512300000000001</v>
          </cell>
        </row>
      </sheetData>
      <sheetData sheetId="3">
        <row r="8">
          <cell r="F8">
            <v>0</v>
          </cell>
          <cell r="G8">
            <v>0</v>
          </cell>
          <cell r="H8">
            <v>25</v>
          </cell>
          <cell r="I8">
            <v>0</v>
          </cell>
          <cell r="J8">
            <v>0</v>
          </cell>
          <cell r="K8">
            <v>0</v>
          </cell>
          <cell r="L8">
            <v>0</v>
          </cell>
          <cell r="M8">
            <v>0</v>
          </cell>
          <cell r="N8">
            <v>0</v>
          </cell>
          <cell r="O8">
            <v>10</v>
          </cell>
          <cell r="Q8">
            <v>0</v>
          </cell>
          <cell r="R8">
            <v>0.05</v>
          </cell>
          <cell r="S8">
            <v>0</v>
          </cell>
          <cell r="T8">
            <v>0</v>
          </cell>
          <cell r="U8">
            <v>0</v>
          </cell>
          <cell r="V8">
            <v>9.41</v>
          </cell>
          <cell r="W8">
            <v>0.15</v>
          </cell>
          <cell r="X8">
            <v>0</v>
          </cell>
          <cell r="Y8">
            <v>8.6915000000000013</v>
          </cell>
          <cell r="Z8">
            <v>0</v>
          </cell>
          <cell r="AA8">
            <v>2.8200000000000003</v>
          </cell>
          <cell r="AB8">
            <v>0</v>
          </cell>
          <cell r="AC8">
            <v>10.139999999999999</v>
          </cell>
          <cell r="AD8">
            <v>0</v>
          </cell>
          <cell r="AE8">
            <v>0</v>
          </cell>
          <cell r="AF8">
            <v>0</v>
          </cell>
          <cell r="AG8">
            <v>0</v>
          </cell>
          <cell r="AH8">
            <v>0</v>
          </cell>
          <cell r="AI8">
            <v>5</v>
          </cell>
          <cell r="AJ8">
            <v>5</v>
          </cell>
          <cell r="AK8">
            <v>0.86</v>
          </cell>
          <cell r="AL8">
            <v>0</v>
          </cell>
          <cell r="AM8">
            <v>0</v>
          </cell>
          <cell r="AN8">
            <v>0</v>
          </cell>
          <cell r="AO8">
            <v>0</v>
          </cell>
          <cell r="AP8">
            <v>0</v>
          </cell>
          <cell r="AQ8">
            <v>0</v>
          </cell>
        </row>
        <row r="9">
          <cell r="F9">
            <v>1045.5</v>
          </cell>
          <cell r="H9">
            <v>0</v>
          </cell>
          <cell r="I9">
            <v>0</v>
          </cell>
          <cell r="J9">
            <v>0</v>
          </cell>
          <cell r="K9">
            <v>0</v>
          </cell>
          <cell r="L9">
            <v>0</v>
          </cell>
          <cell r="M9">
            <v>0</v>
          </cell>
          <cell r="N9">
            <v>0</v>
          </cell>
          <cell r="O9">
            <v>0</v>
          </cell>
          <cell r="P9">
            <v>3.2399999999999998</v>
          </cell>
          <cell r="Q9">
            <v>0</v>
          </cell>
          <cell r="R9">
            <v>0</v>
          </cell>
          <cell r="S9">
            <v>0</v>
          </cell>
          <cell r="T9">
            <v>0</v>
          </cell>
          <cell r="U9">
            <v>0</v>
          </cell>
          <cell r="V9">
            <v>0</v>
          </cell>
          <cell r="W9">
            <v>0</v>
          </cell>
          <cell r="X9">
            <v>0</v>
          </cell>
          <cell r="Y9">
            <v>3.21</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1045.5</v>
          </cell>
        </row>
        <row r="10">
          <cell r="G10">
            <v>769.86259900000005</v>
          </cell>
          <cell r="P10">
            <v>0</v>
          </cell>
          <cell r="AS10">
            <v>769.86259900000005</v>
          </cell>
        </row>
        <row r="11">
          <cell r="F11">
            <v>0</v>
          </cell>
          <cell r="H11">
            <v>1188.75</v>
          </cell>
          <cell r="I11">
            <v>0</v>
          </cell>
          <cell r="J11">
            <v>0</v>
          </cell>
          <cell r="K11">
            <v>0</v>
          </cell>
          <cell r="L11">
            <v>0</v>
          </cell>
          <cell r="M11">
            <v>0</v>
          </cell>
          <cell r="N11">
            <v>0</v>
          </cell>
          <cell r="O11">
            <v>10</v>
          </cell>
          <cell r="P11">
            <v>35.31</v>
          </cell>
          <cell r="Q11">
            <v>0</v>
          </cell>
          <cell r="R11">
            <v>0.05</v>
          </cell>
          <cell r="S11">
            <v>0</v>
          </cell>
          <cell r="T11">
            <v>0</v>
          </cell>
          <cell r="U11">
            <v>0</v>
          </cell>
          <cell r="V11">
            <v>9.41</v>
          </cell>
          <cell r="W11">
            <v>0.15</v>
          </cell>
          <cell r="X11">
            <v>0</v>
          </cell>
          <cell r="Y11">
            <v>3.6</v>
          </cell>
          <cell r="Z11">
            <v>0</v>
          </cell>
          <cell r="AA11">
            <v>2.8200000000000003</v>
          </cell>
          <cell r="AB11">
            <v>0</v>
          </cell>
          <cell r="AC11">
            <v>8.42</v>
          </cell>
          <cell r="AD11">
            <v>0</v>
          </cell>
          <cell r="AE11">
            <v>0</v>
          </cell>
          <cell r="AF11">
            <v>0</v>
          </cell>
          <cell r="AG11">
            <v>0</v>
          </cell>
          <cell r="AH11">
            <v>0</v>
          </cell>
          <cell r="AI11">
            <v>5</v>
          </cell>
          <cell r="AJ11">
            <v>5</v>
          </cell>
          <cell r="AK11">
            <v>0.86</v>
          </cell>
          <cell r="AL11">
            <v>0</v>
          </cell>
          <cell r="AM11">
            <v>0</v>
          </cell>
          <cell r="AN11">
            <v>0</v>
          </cell>
          <cell r="AO11">
            <v>0</v>
          </cell>
          <cell r="AP11">
            <v>0</v>
          </cell>
          <cell r="AS11">
            <v>1213.75</v>
          </cell>
        </row>
        <row r="12">
          <cell r="F12">
            <v>0</v>
          </cell>
          <cell r="H12">
            <v>25</v>
          </cell>
          <cell r="I12">
            <v>412.23</v>
          </cell>
          <cell r="J12">
            <v>0</v>
          </cell>
          <cell r="K12">
            <v>0</v>
          </cell>
          <cell r="L12">
            <v>0</v>
          </cell>
          <cell r="M12">
            <v>0</v>
          </cell>
          <cell r="N12">
            <v>0</v>
          </cell>
          <cell r="O12">
            <v>0</v>
          </cell>
          <cell r="P12">
            <v>3.57</v>
          </cell>
          <cell r="Q12">
            <v>0</v>
          </cell>
          <cell r="R12">
            <v>0</v>
          </cell>
          <cell r="S12">
            <v>0</v>
          </cell>
          <cell r="T12">
            <v>0</v>
          </cell>
          <cell r="U12">
            <v>0</v>
          </cell>
          <cell r="V12">
            <v>0</v>
          </cell>
          <cell r="W12">
            <v>0</v>
          </cell>
          <cell r="X12">
            <v>0</v>
          </cell>
          <cell r="Y12">
            <v>1.8800000000000001</v>
          </cell>
          <cell r="Z12">
            <v>0</v>
          </cell>
          <cell r="AA12">
            <v>0</v>
          </cell>
          <cell r="AB12">
            <v>0</v>
          </cell>
          <cell r="AC12">
            <v>1.6899999999999997</v>
          </cell>
          <cell r="AD12">
            <v>0</v>
          </cell>
          <cell r="AE12">
            <v>0</v>
          </cell>
          <cell r="AF12">
            <v>0</v>
          </cell>
          <cell r="AG12">
            <v>0</v>
          </cell>
          <cell r="AH12">
            <v>0</v>
          </cell>
          <cell r="AI12">
            <v>0</v>
          </cell>
          <cell r="AJ12">
            <v>0</v>
          </cell>
          <cell r="AK12">
            <v>0</v>
          </cell>
          <cell r="AL12">
            <v>0</v>
          </cell>
          <cell r="AM12">
            <v>0</v>
          </cell>
          <cell r="AN12">
            <v>0</v>
          </cell>
          <cell r="AO12">
            <v>0</v>
          </cell>
          <cell r="AP12">
            <v>0</v>
          </cell>
          <cell r="AS12">
            <v>412.23</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3.7726039999999998</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3.7726039999999998</v>
          </cell>
        </row>
        <row r="16">
          <cell r="F16">
            <v>0</v>
          </cell>
          <cell r="H16">
            <v>0</v>
          </cell>
          <cell r="I16">
            <v>0</v>
          </cell>
          <cell r="J16">
            <v>0</v>
          </cell>
          <cell r="K16">
            <v>0</v>
          </cell>
          <cell r="L16">
            <v>0</v>
          </cell>
          <cell r="M16">
            <v>2.9106019999999999</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2.9106019999999999</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10.32</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20.32</v>
          </cell>
        </row>
        <row r="19">
          <cell r="F19">
            <v>0</v>
          </cell>
          <cell r="G19">
            <v>0</v>
          </cell>
          <cell r="H19">
            <v>0</v>
          </cell>
          <cell r="I19">
            <v>0</v>
          </cell>
          <cell r="J19">
            <v>0</v>
          </cell>
          <cell r="K19">
            <v>0</v>
          </cell>
          <cell r="L19">
            <v>0</v>
          </cell>
          <cell r="M19">
            <v>0</v>
          </cell>
          <cell r="N19">
            <v>0</v>
          </cell>
          <cell r="O19">
            <v>0</v>
          </cell>
          <cell r="P19">
            <v>1.0603777777777714</v>
          </cell>
          <cell r="Q19">
            <v>0</v>
          </cell>
          <cell r="R19">
            <v>0</v>
          </cell>
          <cell r="S19">
            <v>0</v>
          </cell>
          <cell r="T19">
            <v>0</v>
          </cell>
          <cell r="U19">
            <v>0</v>
          </cell>
          <cell r="V19">
            <v>0.19999999999999996</v>
          </cell>
          <cell r="W19">
            <v>0</v>
          </cell>
          <cell r="X19">
            <v>0</v>
          </cell>
          <cell r="Y19">
            <v>3.7777777777137089E-4</v>
          </cell>
          <cell r="Z19">
            <v>0</v>
          </cell>
          <cell r="AA19">
            <v>0.86</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2.2799999999999998</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2.3299999999999996</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0.58015799999999995</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10.190158</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1.1003320000000001</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1.250332</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137.16999999999999</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145.86187777777775</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3.68</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1.3133680000000001</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1.3133680000000001</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137.25962222222222</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147.39962222222221</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6.8194699999999999</v>
          </cell>
          <cell r="AF34">
            <v>0</v>
          </cell>
          <cell r="AG34">
            <v>0</v>
          </cell>
          <cell r="AH34">
            <v>0</v>
          </cell>
          <cell r="AI34">
            <v>0</v>
          </cell>
          <cell r="AJ34">
            <v>0</v>
          </cell>
          <cell r="AK34">
            <v>0</v>
          </cell>
          <cell r="AL34">
            <v>0</v>
          </cell>
          <cell r="AM34">
            <v>0</v>
          </cell>
          <cell r="AN34">
            <v>0</v>
          </cell>
          <cell r="AO34">
            <v>0</v>
          </cell>
          <cell r="AP34">
            <v>0</v>
          </cell>
          <cell r="AR34">
            <v>0</v>
          </cell>
          <cell r="AS34">
            <v>6.8194699999999999</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15.92</v>
          </cell>
          <cell r="AG35">
            <v>0</v>
          </cell>
          <cell r="AH35">
            <v>0</v>
          </cell>
          <cell r="AI35">
            <v>0</v>
          </cell>
          <cell r="AJ35">
            <v>0</v>
          </cell>
          <cell r="AK35">
            <v>0</v>
          </cell>
          <cell r="AL35">
            <v>0</v>
          </cell>
          <cell r="AM35">
            <v>0</v>
          </cell>
          <cell r="AN35">
            <v>0</v>
          </cell>
          <cell r="AO35">
            <v>0</v>
          </cell>
          <cell r="AP35">
            <v>0</v>
          </cell>
          <cell r="AR35">
            <v>0</v>
          </cell>
          <cell r="AS35">
            <v>15.92</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0.22666</v>
          </cell>
          <cell r="AI37">
            <v>0</v>
          </cell>
          <cell r="AJ37">
            <v>0</v>
          </cell>
          <cell r="AK37">
            <v>0</v>
          </cell>
          <cell r="AL37">
            <v>0</v>
          </cell>
          <cell r="AM37">
            <v>0</v>
          </cell>
          <cell r="AN37">
            <v>0</v>
          </cell>
          <cell r="AO37">
            <v>0</v>
          </cell>
          <cell r="AP37">
            <v>0</v>
          </cell>
          <cell r="AR37">
            <v>0</v>
          </cell>
          <cell r="AS37">
            <v>0.22666</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6.4587070000000004</v>
          </cell>
          <cell r="AJ38">
            <v>0</v>
          </cell>
          <cell r="AK38">
            <v>0</v>
          </cell>
          <cell r="AL38">
            <v>0</v>
          </cell>
          <cell r="AM38">
            <v>0</v>
          </cell>
          <cell r="AN38">
            <v>0</v>
          </cell>
          <cell r="AO38">
            <v>0</v>
          </cell>
          <cell r="AP38">
            <v>0</v>
          </cell>
          <cell r="AR38">
            <v>0</v>
          </cell>
          <cell r="AS38">
            <v>11.458707</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5</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0.04</v>
          </cell>
          <cell r="AL40">
            <v>0</v>
          </cell>
          <cell r="AM40">
            <v>0</v>
          </cell>
          <cell r="AN40">
            <v>0</v>
          </cell>
          <cell r="AO40">
            <v>0</v>
          </cell>
          <cell r="AP40">
            <v>0</v>
          </cell>
          <cell r="AR40">
            <v>0</v>
          </cell>
          <cell r="AS40">
            <v>0.9</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0.86</v>
          </cell>
          <cell r="AB43">
            <v>0</v>
          </cell>
          <cell r="AC43">
            <v>0</v>
          </cell>
          <cell r="AD43">
            <v>0</v>
          </cell>
          <cell r="AE43">
            <v>0</v>
          </cell>
          <cell r="AF43">
            <v>0</v>
          </cell>
          <cell r="AG43">
            <v>0</v>
          </cell>
          <cell r="AH43">
            <v>0</v>
          </cell>
          <cell r="AI43">
            <v>0</v>
          </cell>
          <cell r="AJ43">
            <v>0</v>
          </cell>
          <cell r="AK43">
            <v>0</v>
          </cell>
          <cell r="AL43">
            <v>0</v>
          </cell>
          <cell r="AM43">
            <v>0</v>
          </cell>
          <cell r="AN43">
            <v>122.705781</v>
          </cell>
          <cell r="AO43">
            <v>0</v>
          </cell>
          <cell r="AP43">
            <v>0</v>
          </cell>
          <cell r="AR43">
            <v>0.86</v>
          </cell>
          <cell r="AS43">
            <v>122.705781</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2.2750029999999999</v>
          </cell>
          <cell r="AP44">
            <v>0</v>
          </cell>
          <cell r="AR44">
            <v>0</v>
          </cell>
          <cell r="AS44">
            <v>2.2750029999999999</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10.114706999999999</v>
          </cell>
          <cell r="AR46">
            <v>0</v>
          </cell>
          <cell r="AS46">
            <v>10.114706999999999</v>
          </cell>
        </row>
      </sheetData>
      <sheetData sheetId="4">
        <row r="8">
          <cell r="F8">
            <v>0</v>
          </cell>
          <cell r="G8">
            <v>0</v>
          </cell>
          <cell r="H8">
            <v>25</v>
          </cell>
          <cell r="I8">
            <v>0</v>
          </cell>
          <cell r="J8">
            <v>0</v>
          </cell>
          <cell r="K8">
            <v>0</v>
          </cell>
          <cell r="L8">
            <v>0</v>
          </cell>
          <cell r="M8">
            <v>0</v>
          </cell>
          <cell r="N8">
            <v>0</v>
          </cell>
          <cell r="O8">
            <v>25.990000000000002</v>
          </cell>
          <cell r="Q8">
            <v>0</v>
          </cell>
          <cell r="R8">
            <v>0.05</v>
          </cell>
          <cell r="S8">
            <v>0</v>
          </cell>
          <cell r="T8">
            <v>0</v>
          </cell>
          <cell r="U8">
            <v>0</v>
          </cell>
          <cell r="V8">
            <v>0.90999999999999992</v>
          </cell>
          <cell r="W8">
            <v>0.1</v>
          </cell>
          <cell r="X8">
            <v>0</v>
          </cell>
          <cell r="Y8">
            <v>254.35649999999998</v>
          </cell>
          <cell r="Z8">
            <v>0</v>
          </cell>
          <cell r="AA8">
            <v>0.04</v>
          </cell>
          <cell r="AB8">
            <v>0</v>
          </cell>
          <cell r="AC8">
            <v>48.06</v>
          </cell>
          <cell r="AD8">
            <v>0</v>
          </cell>
          <cell r="AE8">
            <v>0</v>
          </cell>
          <cell r="AF8">
            <v>0</v>
          </cell>
          <cell r="AG8">
            <v>0</v>
          </cell>
          <cell r="AH8">
            <v>0</v>
          </cell>
          <cell r="AI8">
            <v>5</v>
          </cell>
          <cell r="AJ8">
            <v>8</v>
          </cell>
          <cell r="AK8">
            <v>0.45</v>
          </cell>
          <cell r="AL8">
            <v>0</v>
          </cell>
          <cell r="AM8">
            <v>0</v>
          </cell>
          <cell r="AN8">
            <v>0</v>
          </cell>
          <cell r="AO8">
            <v>0</v>
          </cell>
          <cell r="AP8">
            <v>0</v>
          </cell>
          <cell r="AQ8">
            <v>0</v>
          </cell>
        </row>
        <row r="9">
          <cell r="F9">
            <v>487.82000000000005</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487.82000000000005</v>
          </cell>
        </row>
        <row r="10">
          <cell r="G10">
            <v>127.430127</v>
          </cell>
          <cell r="P10">
            <v>0</v>
          </cell>
          <cell r="AS10">
            <v>127.430127</v>
          </cell>
        </row>
        <row r="11">
          <cell r="F11">
            <v>0</v>
          </cell>
          <cell r="H11">
            <v>2646.7549999999997</v>
          </cell>
          <cell r="I11">
            <v>0</v>
          </cell>
          <cell r="J11">
            <v>0</v>
          </cell>
          <cell r="K11">
            <v>0</v>
          </cell>
          <cell r="L11">
            <v>0</v>
          </cell>
          <cell r="M11">
            <v>0</v>
          </cell>
          <cell r="N11">
            <v>0</v>
          </cell>
          <cell r="O11">
            <v>25.990000000000002</v>
          </cell>
          <cell r="P11">
            <v>277.47499999999997</v>
          </cell>
          <cell r="Q11">
            <v>0</v>
          </cell>
          <cell r="R11">
            <v>0.05</v>
          </cell>
          <cell r="S11">
            <v>0</v>
          </cell>
          <cell r="T11">
            <v>0</v>
          </cell>
          <cell r="U11">
            <v>0</v>
          </cell>
          <cell r="V11">
            <v>0.90999999999999992</v>
          </cell>
          <cell r="W11">
            <v>0.1</v>
          </cell>
          <cell r="X11">
            <v>0</v>
          </cell>
          <cell r="Y11">
            <v>235.94499999999999</v>
          </cell>
          <cell r="Z11">
            <v>0</v>
          </cell>
          <cell r="AA11">
            <v>0.04</v>
          </cell>
          <cell r="AB11">
            <v>0</v>
          </cell>
          <cell r="AC11">
            <v>26.98</v>
          </cell>
          <cell r="AD11">
            <v>0</v>
          </cell>
          <cell r="AE11">
            <v>0</v>
          </cell>
          <cell r="AF11">
            <v>0</v>
          </cell>
          <cell r="AG11">
            <v>0</v>
          </cell>
          <cell r="AH11">
            <v>0</v>
          </cell>
          <cell r="AI11">
            <v>5</v>
          </cell>
          <cell r="AJ11">
            <v>8</v>
          </cell>
          <cell r="AK11">
            <v>0.45</v>
          </cell>
          <cell r="AL11">
            <v>0</v>
          </cell>
          <cell r="AM11">
            <v>0</v>
          </cell>
          <cell r="AN11">
            <v>0</v>
          </cell>
          <cell r="AO11">
            <v>0</v>
          </cell>
          <cell r="AP11">
            <v>0</v>
          </cell>
          <cell r="AS11">
            <v>2671.7549999999997</v>
          </cell>
        </row>
        <row r="12">
          <cell r="F12">
            <v>0</v>
          </cell>
          <cell r="H12">
            <v>25</v>
          </cell>
          <cell r="I12">
            <v>463.09</v>
          </cell>
          <cell r="J12">
            <v>0</v>
          </cell>
          <cell r="K12">
            <v>0</v>
          </cell>
          <cell r="L12">
            <v>0</v>
          </cell>
          <cell r="M12">
            <v>0</v>
          </cell>
          <cell r="N12">
            <v>0</v>
          </cell>
          <cell r="O12">
            <v>0</v>
          </cell>
          <cell r="P12">
            <v>37.46</v>
          </cell>
          <cell r="Q12">
            <v>0</v>
          </cell>
          <cell r="R12">
            <v>0</v>
          </cell>
          <cell r="S12">
            <v>0</v>
          </cell>
          <cell r="T12">
            <v>0</v>
          </cell>
          <cell r="U12">
            <v>0</v>
          </cell>
          <cell r="V12">
            <v>0</v>
          </cell>
          <cell r="W12">
            <v>0</v>
          </cell>
          <cell r="X12">
            <v>0</v>
          </cell>
          <cell r="Y12">
            <v>16.41</v>
          </cell>
          <cell r="Z12">
            <v>0</v>
          </cell>
          <cell r="AA12">
            <v>0</v>
          </cell>
          <cell r="AB12">
            <v>0</v>
          </cell>
          <cell r="AC12">
            <v>21.05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463.09</v>
          </cell>
        </row>
        <row r="13">
          <cell r="F13">
            <v>0</v>
          </cell>
          <cell r="H13">
            <v>0</v>
          </cell>
          <cell r="I13">
            <v>0</v>
          </cell>
          <cell r="J13">
            <v>299.72732000000002</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299.72732000000002</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155.11694199999999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155.11694199999999</v>
          </cell>
        </row>
        <row r="16">
          <cell r="F16">
            <v>0</v>
          </cell>
          <cell r="H16">
            <v>0</v>
          </cell>
          <cell r="I16">
            <v>0</v>
          </cell>
          <cell r="J16">
            <v>0</v>
          </cell>
          <cell r="K16">
            <v>0</v>
          </cell>
          <cell r="L16">
            <v>0</v>
          </cell>
          <cell r="M16">
            <v>12.91</v>
          </cell>
          <cell r="N16">
            <v>0</v>
          </cell>
          <cell r="O16">
            <v>0</v>
          </cell>
          <cell r="P16">
            <v>2</v>
          </cell>
          <cell r="Q16">
            <v>0</v>
          </cell>
          <cell r="R16">
            <v>0</v>
          </cell>
          <cell r="S16">
            <v>0</v>
          </cell>
          <cell r="T16">
            <v>0</v>
          </cell>
          <cell r="U16">
            <v>0</v>
          </cell>
          <cell r="V16">
            <v>0</v>
          </cell>
          <cell r="W16">
            <v>0</v>
          </cell>
          <cell r="X16">
            <v>0</v>
          </cell>
          <cell r="Y16">
            <v>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12.91</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3.6835789999999999</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29.673579000000004</v>
          </cell>
        </row>
        <row r="19">
          <cell r="F19">
            <v>0</v>
          </cell>
          <cell r="G19">
            <v>0</v>
          </cell>
          <cell r="H19">
            <v>0</v>
          </cell>
          <cell r="I19">
            <v>0</v>
          </cell>
          <cell r="J19">
            <v>0</v>
          </cell>
          <cell r="K19">
            <v>0</v>
          </cell>
          <cell r="L19">
            <v>0</v>
          </cell>
          <cell r="M19">
            <v>0</v>
          </cell>
          <cell r="N19">
            <v>0</v>
          </cell>
          <cell r="O19">
            <v>0</v>
          </cell>
          <cell r="P19">
            <v>43.84537777777777</v>
          </cell>
          <cell r="Q19">
            <v>0</v>
          </cell>
          <cell r="R19">
            <v>0</v>
          </cell>
          <cell r="S19">
            <v>0</v>
          </cell>
          <cell r="T19">
            <v>0</v>
          </cell>
          <cell r="U19">
            <v>0</v>
          </cell>
          <cell r="V19">
            <v>0.2</v>
          </cell>
          <cell r="W19">
            <v>0</v>
          </cell>
          <cell r="X19">
            <v>0</v>
          </cell>
          <cell r="Y19">
            <v>25.505377777777767</v>
          </cell>
          <cell r="Z19">
            <v>0</v>
          </cell>
          <cell r="AA19">
            <v>15.14</v>
          </cell>
          <cell r="AB19">
            <v>0</v>
          </cell>
          <cell r="AC19">
            <v>3</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7.2034339999999997</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7.2034339999999997</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0.27014500000000002</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1.380145</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0.404617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0.50461699999999998</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105.03</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387.61187777777775</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15.18</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70.896785222222235</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121.95678522222224</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3</v>
          </cell>
          <cell r="AD34">
            <v>0</v>
          </cell>
          <cell r="AE34">
            <v>2.6122249999999996</v>
          </cell>
          <cell r="AF34">
            <v>0</v>
          </cell>
          <cell r="AG34">
            <v>0</v>
          </cell>
          <cell r="AH34">
            <v>0</v>
          </cell>
          <cell r="AI34">
            <v>0</v>
          </cell>
          <cell r="AJ34">
            <v>0</v>
          </cell>
          <cell r="AK34">
            <v>0</v>
          </cell>
          <cell r="AL34">
            <v>0</v>
          </cell>
          <cell r="AM34">
            <v>0</v>
          </cell>
          <cell r="AN34">
            <v>0</v>
          </cell>
          <cell r="AO34">
            <v>0</v>
          </cell>
          <cell r="AP34">
            <v>0</v>
          </cell>
          <cell r="AR34">
            <v>3</v>
          </cell>
          <cell r="AS34">
            <v>2.6122249999999996</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11.09</v>
          </cell>
          <cell r="AG35">
            <v>0</v>
          </cell>
          <cell r="AH35">
            <v>0</v>
          </cell>
          <cell r="AI35">
            <v>0</v>
          </cell>
          <cell r="AJ35">
            <v>0</v>
          </cell>
          <cell r="AK35">
            <v>0</v>
          </cell>
          <cell r="AL35">
            <v>0</v>
          </cell>
          <cell r="AM35">
            <v>0</v>
          </cell>
          <cell r="AN35">
            <v>0</v>
          </cell>
          <cell r="AO35">
            <v>0</v>
          </cell>
          <cell r="AP35">
            <v>0</v>
          </cell>
          <cell r="AR35">
            <v>0</v>
          </cell>
          <cell r="AS35">
            <v>11.09</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9.2967420000000001</v>
          </cell>
          <cell r="AJ38">
            <v>0</v>
          </cell>
          <cell r="AK38">
            <v>0</v>
          </cell>
          <cell r="AL38">
            <v>0</v>
          </cell>
          <cell r="AM38">
            <v>0</v>
          </cell>
          <cell r="AN38">
            <v>0</v>
          </cell>
          <cell r="AO38">
            <v>0</v>
          </cell>
          <cell r="AP38">
            <v>0</v>
          </cell>
          <cell r="AR38">
            <v>0</v>
          </cell>
          <cell r="AS38">
            <v>14.296742</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8</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0.45</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25.504999999999999</v>
          </cell>
          <cell r="Z43">
            <v>0</v>
          </cell>
          <cell r="AA43">
            <v>15.14</v>
          </cell>
          <cell r="AB43">
            <v>0</v>
          </cell>
          <cell r="AC43">
            <v>0</v>
          </cell>
          <cell r="AD43">
            <v>0</v>
          </cell>
          <cell r="AE43">
            <v>0</v>
          </cell>
          <cell r="AF43">
            <v>0</v>
          </cell>
          <cell r="AG43">
            <v>0</v>
          </cell>
          <cell r="AH43">
            <v>0</v>
          </cell>
          <cell r="AI43">
            <v>0</v>
          </cell>
          <cell r="AJ43">
            <v>0</v>
          </cell>
          <cell r="AK43">
            <v>0</v>
          </cell>
          <cell r="AL43">
            <v>0</v>
          </cell>
          <cell r="AM43">
            <v>0</v>
          </cell>
          <cell r="AN43">
            <v>174.15691600000002</v>
          </cell>
          <cell r="AO43">
            <v>0</v>
          </cell>
          <cell r="AP43">
            <v>0</v>
          </cell>
          <cell r="AR43">
            <v>40.644999999999996</v>
          </cell>
          <cell r="AS43">
            <v>174.15691600000002</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R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2.72</v>
          </cell>
          <cell r="Q46">
            <v>0</v>
          </cell>
          <cell r="R46">
            <v>0</v>
          </cell>
          <cell r="S46">
            <v>0</v>
          </cell>
          <cell r="T46">
            <v>0</v>
          </cell>
          <cell r="U46">
            <v>0</v>
          </cell>
          <cell r="V46">
            <v>0</v>
          </cell>
          <cell r="W46">
            <v>0</v>
          </cell>
          <cell r="X46">
            <v>0</v>
          </cell>
          <cell r="Y46">
            <v>2.72</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20.500834000000001</v>
          </cell>
          <cell r="AR46">
            <v>2.72</v>
          </cell>
          <cell r="AS46">
            <v>20.500834000000001</v>
          </cell>
        </row>
      </sheetData>
      <sheetData sheetId="5">
        <row r="8">
          <cell r="F8">
            <v>0</v>
          </cell>
          <cell r="G8">
            <v>0</v>
          </cell>
          <cell r="H8">
            <v>25</v>
          </cell>
          <cell r="I8">
            <v>0</v>
          </cell>
          <cell r="J8">
            <v>0</v>
          </cell>
          <cell r="K8">
            <v>0</v>
          </cell>
          <cell r="L8">
            <v>0</v>
          </cell>
          <cell r="M8">
            <v>0</v>
          </cell>
          <cell r="N8">
            <v>0</v>
          </cell>
          <cell r="O8">
            <v>62</v>
          </cell>
          <cell r="Q8">
            <v>0</v>
          </cell>
          <cell r="R8">
            <v>0.05</v>
          </cell>
          <cell r="S8">
            <v>0</v>
          </cell>
          <cell r="T8">
            <v>0</v>
          </cell>
          <cell r="U8">
            <v>0</v>
          </cell>
          <cell r="V8">
            <v>0.41</v>
          </cell>
          <cell r="W8">
            <v>0</v>
          </cell>
          <cell r="X8">
            <v>0</v>
          </cell>
          <cell r="Y8">
            <v>217.04150000000001</v>
          </cell>
          <cell r="Z8">
            <v>0</v>
          </cell>
          <cell r="AA8">
            <v>0</v>
          </cell>
          <cell r="AB8">
            <v>0</v>
          </cell>
          <cell r="AC8">
            <v>8</v>
          </cell>
          <cell r="AD8">
            <v>0</v>
          </cell>
          <cell r="AE8">
            <v>0</v>
          </cell>
          <cell r="AF8">
            <v>0</v>
          </cell>
          <cell r="AG8">
            <v>0</v>
          </cell>
          <cell r="AH8">
            <v>0</v>
          </cell>
          <cell r="AI8">
            <v>0</v>
          </cell>
          <cell r="AJ8">
            <v>2.5</v>
          </cell>
          <cell r="AK8">
            <v>0.05</v>
          </cell>
          <cell r="AL8">
            <v>0</v>
          </cell>
          <cell r="AM8">
            <v>0</v>
          </cell>
          <cell r="AN8">
            <v>0</v>
          </cell>
          <cell r="AO8">
            <v>0</v>
          </cell>
          <cell r="AP8">
            <v>0</v>
          </cell>
          <cell r="AQ8">
            <v>0</v>
          </cell>
        </row>
        <row r="9">
          <cell r="F9">
            <v>845.26</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845.26</v>
          </cell>
        </row>
        <row r="10">
          <cell r="G10">
            <v>242.65623600000001</v>
          </cell>
          <cell r="P10">
            <v>0</v>
          </cell>
          <cell r="AS10">
            <v>242.65623600000001</v>
          </cell>
        </row>
        <row r="11">
          <cell r="F11">
            <v>0</v>
          </cell>
          <cell r="H11">
            <v>2340.67</v>
          </cell>
          <cell r="I11">
            <v>0</v>
          </cell>
          <cell r="J11">
            <v>0</v>
          </cell>
          <cell r="K11">
            <v>0</v>
          </cell>
          <cell r="L11">
            <v>0</v>
          </cell>
          <cell r="M11">
            <v>0</v>
          </cell>
          <cell r="N11">
            <v>0</v>
          </cell>
          <cell r="O11">
            <v>62</v>
          </cell>
          <cell r="P11">
            <v>215.08</v>
          </cell>
          <cell r="Q11">
            <v>0</v>
          </cell>
          <cell r="R11">
            <v>0.05</v>
          </cell>
          <cell r="S11">
            <v>0</v>
          </cell>
          <cell r="T11">
            <v>0</v>
          </cell>
          <cell r="U11">
            <v>0</v>
          </cell>
          <cell r="V11">
            <v>0.41</v>
          </cell>
          <cell r="W11">
            <v>0</v>
          </cell>
          <cell r="X11">
            <v>0</v>
          </cell>
          <cell r="Y11">
            <v>206.15</v>
          </cell>
          <cell r="Z11">
            <v>0</v>
          </cell>
          <cell r="AA11">
            <v>0</v>
          </cell>
          <cell r="AB11">
            <v>0</v>
          </cell>
          <cell r="AC11">
            <v>5.92</v>
          </cell>
          <cell r="AD11">
            <v>0</v>
          </cell>
          <cell r="AE11">
            <v>0</v>
          </cell>
          <cell r="AF11">
            <v>0</v>
          </cell>
          <cell r="AG11">
            <v>0</v>
          </cell>
          <cell r="AH11">
            <v>0</v>
          </cell>
          <cell r="AI11">
            <v>0</v>
          </cell>
          <cell r="AJ11">
            <v>2.5</v>
          </cell>
          <cell r="AK11">
            <v>0.05</v>
          </cell>
          <cell r="AL11">
            <v>0</v>
          </cell>
          <cell r="AM11">
            <v>0</v>
          </cell>
          <cell r="AN11">
            <v>0</v>
          </cell>
          <cell r="AO11">
            <v>0</v>
          </cell>
          <cell r="AP11">
            <v>0</v>
          </cell>
          <cell r="AS11">
            <v>2365.67</v>
          </cell>
        </row>
        <row r="12">
          <cell r="F12">
            <v>0</v>
          </cell>
          <cell r="H12">
            <v>25</v>
          </cell>
          <cell r="I12">
            <v>73.09</v>
          </cell>
          <cell r="J12">
            <v>0</v>
          </cell>
          <cell r="K12">
            <v>0</v>
          </cell>
          <cell r="L12">
            <v>0</v>
          </cell>
          <cell r="M12">
            <v>0</v>
          </cell>
          <cell r="N12">
            <v>0</v>
          </cell>
          <cell r="O12">
            <v>0</v>
          </cell>
          <cell r="P12">
            <v>12.940000000000001</v>
          </cell>
          <cell r="Q12">
            <v>0</v>
          </cell>
          <cell r="R12">
            <v>0</v>
          </cell>
          <cell r="S12">
            <v>0</v>
          </cell>
          <cell r="T12">
            <v>0</v>
          </cell>
          <cell r="U12">
            <v>0</v>
          </cell>
          <cell r="V12">
            <v>0</v>
          </cell>
          <cell r="W12">
            <v>0</v>
          </cell>
          <cell r="X12">
            <v>0</v>
          </cell>
          <cell r="Y12">
            <v>10.89</v>
          </cell>
          <cell r="Z12">
            <v>0</v>
          </cell>
          <cell r="AA12">
            <v>0</v>
          </cell>
          <cell r="AB12">
            <v>0</v>
          </cell>
          <cell r="AC12">
            <v>2.0499999999999998</v>
          </cell>
          <cell r="AD12">
            <v>0</v>
          </cell>
          <cell r="AE12">
            <v>0</v>
          </cell>
          <cell r="AF12">
            <v>0</v>
          </cell>
          <cell r="AG12">
            <v>0</v>
          </cell>
          <cell r="AH12">
            <v>0</v>
          </cell>
          <cell r="AI12">
            <v>0</v>
          </cell>
          <cell r="AJ12">
            <v>0</v>
          </cell>
          <cell r="AK12">
            <v>0</v>
          </cell>
          <cell r="AL12">
            <v>0</v>
          </cell>
          <cell r="AM12">
            <v>0</v>
          </cell>
          <cell r="AN12">
            <v>0</v>
          </cell>
          <cell r="AO12">
            <v>0</v>
          </cell>
          <cell r="AP12">
            <v>0</v>
          </cell>
          <cell r="AS12">
            <v>73.09</v>
          </cell>
        </row>
        <row r="13">
          <cell r="F13">
            <v>0</v>
          </cell>
          <cell r="H13">
            <v>0</v>
          </cell>
          <cell r="I13">
            <v>0</v>
          </cell>
          <cell r="J13">
            <v>4.109178</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4.109178</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556.04849999999999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556.04849999999999</v>
          </cell>
        </row>
        <row r="16">
          <cell r="F16">
            <v>0</v>
          </cell>
          <cell r="H16">
            <v>0</v>
          </cell>
          <cell r="I16">
            <v>0</v>
          </cell>
          <cell r="J16">
            <v>0</v>
          </cell>
          <cell r="K16">
            <v>0</v>
          </cell>
          <cell r="L16">
            <v>0</v>
          </cell>
          <cell r="M16">
            <v>9.2100000000000009</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9.2100000000000009</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62</v>
          </cell>
        </row>
        <row r="19">
          <cell r="F19">
            <v>0</v>
          </cell>
          <cell r="G19">
            <v>0</v>
          </cell>
          <cell r="H19">
            <v>0</v>
          </cell>
          <cell r="I19">
            <v>0</v>
          </cell>
          <cell r="J19">
            <v>0</v>
          </cell>
          <cell r="K19">
            <v>0</v>
          </cell>
          <cell r="L19">
            <v>0</v>
          </cell>
          <cell r="M19">
            <v>0</v>
          </cell>
          <cell r="N19">
            <v>0</v>
          </cell>
          <cell r="O19">
            <v>0</v>
          </cell>
          <cell r="P19">
            <v>0.20037777777777141</v>
          </cell>
          <cell r="Q19">
            <v>0</v>
          </cell>
          <cell r="R19">
            <v>0</v>
          </cell>
          <cell r="S19">
            <v>0</v>
          </cell>
          <cell r="T19">
            <v>0</v>
          </cell>
          <cell r="U19">
            <v>0</v>
          </cell>
          <cell r="V19">
            <v>0.20000000000000004</v>
          </cell>
          <cell r="W19">
            <v>0</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0.24434700000000001</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0.85434699999999997</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2.084562</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2.084562</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72.599999999999994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289.64187777777778</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39.986942222222218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47.986942222222218</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2.8575650000000001</v>
          </cell>
          <cell r="AF34">
            <v>0</v>
          </cell>
          <cell r="AG34">
            <v>0</v>
          </cell>
          <cell r="AH34">
            <v>0</v>
          </cell>
          <cell r="AI34">
            <v>0</v>
          </cell>
          <cell r="AJ34">
            <v>0</v>
          </cell>
          <cell r="AK34">
            <v>0</v>
          </cell>
          <cell r="AL34">
            <v>0</v>
          </cell>
          <cell r="AM34">
            <v>0</v>
          </cell>
          <cell r="AN34">
            <v>0</v>
          </cell>
          <cell r="AO34">
            <v>0</v>
          </cell>
          <cell r="AP34">
            <v>0</v>
          </cell>
          <cell r="AR34">
            <v>0</v>
          </cell>
          <cell r="AS34">
            <v>2.8575650000000001</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6.61</v>
          </cell>
          <cell r="AG35">
            <v>0</v>
          </cell>
          <cell r="AH35">
            <v>0</v>
          </cell>
          <cell r="AI35">
            <v>0</v>
          </cell>
          <cell r="AJ35">
            <v>0</v>
          </cell>
          <cell r="AK35">
            <v>0</v>
          </cell>
          <cell r="AL35">
            <v>0</v>
          </cell>
          <cell r="AM35">
            <v>0</v>
          </cell>
          <cell r="AN35">
            <v>0</v>
          </cell>
          <cell r="AO35">
            <v>0</v>
          </cell>
          <cell r="AP35">
            <v>0</v>
          </cell>
          <cell r="AR35">
            <v>0</v>
          </cell>
          <cell r="AS35">
            <v>6.61</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5.8512719999999998</v>
          </cell>
          <cell r="AJ38">
            <v>0</v>
          </cell>
          <cell r="AK38">
            <v>0</v>
          </cell>
          <cell r="AL38">
            <v>0</v>
          </cell>
          <cell r="AM38">
            <v>0</v>
          </cell>
          <cell r="AN38">
            <v>0</v>
          </cell>
          <cell r="AO38">
            <v>0</v>
          </cell>
          <cell r="AP38">
            <v>0</v>
          </cell>
          <cell r="AR38">
            <v>0</v>
          </cell>
          <cell r="AS38">
            <v>5.8512719999999998</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2.5</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0.05</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154.66651999999999</v>
          </cell>
          <cell r="AO43">
            <v>0</v>
          </cell>
          <cell r="AP43">
            <v>0</v>
          </cell>
          <cell r="AR43">
            <v>0</v>
          </cell>
          <cell r="AS43">
            <v>154.66651999999999</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0.93824600000000002</v>
          </cell>
          <cell r="AP44">
            <v>0</v>
          </cell>
          <cell r="AR44">
            <v>0</v>
          </cell>
          <cell r="AS44">
            <v>0.93824600000000002</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26.950219000000001</v>
          </cell>
          <cell r="AR46">
            <v>0</v>
          </cell>
          <cell r="AS46">
            <v>26.950219000000001</v>
          </cell>
        </row>
      </sheetData>
      <sheetData sheetId="6">
        <row r="8">
          <cell r="F8">
            <v>0</v>
          </cell>
          <cell r="G8">
            <v>0</v>
          </cell>
          <cell r="H8">
            <v>25</v>
          </cell>
          <cell r="I8">
            <v>0</v>
          </cell>
          <cell r="J8">
            <v>0</v>
          </cell>
          <cell r="K8">
            <v>0</v>
          </cell>
          <cell r="L8">
            <v>0</v>
          </cell>
          <cell r="M8">
            <v>0</v>
          </cell>
          <cell r="N8">
            <v>0</v>
          </cell>
          <cell r="O8">
            <v>61.279999999999987</v>
          </cell>
          <cell r="Q8">
            <v>0</v>
          </cell>
          <cell r="R8">
            <v>0.05</v>
          </cell>
          <cell r="S8">
            <v>0</v>
          </cell>
          <cell r="T8">
            <v>0</v>
          </cell>
          <cell r="U8">
            <v>0</v>
          </cell>
          <cell r="V8">
            <v>0.41</v>
          </cell>
          <cell r="W8">
            <v>2</v>
          </cell>
          <cell r="X8">
            <v>0</v>
          </cell>
          <cell r="Y8">
            <v>218.44149999999999</v>
          </cell>
          <cell r="Z8">
            <v>0</v>
          </cell>
          <cell r="AA8">
            <v>0</v>
          </cell>
          <cell r="AB8">
            <v>0</v>
          </cell>
          <cell r="AC8">
            <v>17.389999999999997</v>
          </cell>
          <cell r="AD8">
            <v>0</v>
          </cell>
          <cell r="AE8">
            <v>0</v>
          </cell>
          <cell r="AF8">
            <v>0</v>
          </cell>
          <cell r="AG8">
            <v>0</v>
          </cell>
          <cell r="AH8">
            <v>0</v>
          </cell>
          <cell r="AI8">
            <v>0</v>
          </cell>
          <cell r="AJ8">
            <v>0</v>
          </cell>
          <cell r="AK8">
            <v>0.65</v>
          </cell>
          <cell r="AL8">
            <v>0</v>
          </cell>
          <cell r="AM8">
            <v>0</v>
          </cell>
          <cell r="AN8">
            <v>0</v>
          </cell>
          <cell r="AO8">
            <v>0</v>
          </cell>
          <cell r="AP8">
            <v>0</v>
          </cell>
          <cell r="AQ8">
            <v>0</v>
          </cell>
        </row>
        <row r="9">
          <cell r="F9">
            <v>1003.57</v>
          </cell>
          <cell r="H9">
            <v>0</v>
          </cell>
          <cell r="I9">
            <v>0</v>
          </cell>
          <cell r="J9">
            <v>0</v>
          </cell>
          <cell r="K9">
            <v>0</v>
          </cell>
          <cell r="L9">
            <v>0</v>
          </cell>
          <cell r="M9">
            <v>0</v>
          </cell>
          <cell r="N9">
            <v>0</v>
          </cell>
          <cell r="O9">
            <v>0</v>
          </cell>
          <cell r="P9">
            <v>1.43</v>
          </cell>
          <cell r="Q9">
            <v>0</v>
          </cell>
          <cell r="R9">
            <v>0</v>
          </cell>
          <cell r="S9">
            <v>0</v>
          </cell>
          <cell r="T9">
            <v>0</v>
          </cell>
          <cell r="U9">
            <v>0</v>
          </cell>
          <cell r="V9">
            <v>0</v>
          </cell>
          <cell r="W9">
            <v>0</v>
          </cell>
          <cell r="X9">
            <v>0</v>
          </cell>
          <cell r="Y9">
            <v>1.4</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1003.57</v>
          </cell>
        </row>
        <row r="10">
          <cell r="G10">
            <v>244.43621200000001</v>
          </cell>
          <cell r="P10">
            <v>0</v>
          </cell>
          <cell r="AS10">
            <v>244.43621200000001</v>
          </cell>
        </row>
        <row r="11">
          <cell r="F11">
            <v>0</v>
          </cell>
          <cell r="H11">
            <v>7186.75</v>
          </cell>
          <cell r="I11">
            <v>0</v>
          </cell>
          <cell r="J11">
            <v>0</v>
          </cell>
          <cell r="K11">
            <v>0</v>
          </cell>
          <cell r="L11">
            <v>0</v>
          </cell>
          <cell r="M11">
            <v>0</v>
          </cell>
          <cell r="N11">
            <v>0</v>
          </cell>
          <cell r="O11">
            <v>61.28</v>
          </cell>
          <cell r="P11">
            <v>223.07000000000002</v>
          </cell>
          <cell r="Q11">
            <v>0</v>
          </cell>
          <cell r="R11">
            <v>0.05</v>
          </cell>
          <cell r="S11">
            <v>0</v>
          </cell>
          <cell r="T11">
            <v>0</v>
          </cell>
          <cell r="U11">
            <v>0</v>
          </cell>
          <cell r="V11">
            <v>0.41</v>
          </cell>
          <cell r="W11">
            <v>2</v>
          </cell>
          <cell r="X11">
            <v>0</v>
          </cell>
          <cell r="Y11">
            <v>206.15</v>
          </cell>
          <cell r="Z11">
            <v>0</v>
          </cell>
          <cell r="AA11">
            <v>0</v>
          </cell>
          <cell r="AB11">
            <v>0</v>
          </cell>
          <cell r="AC11">
            <v>13.809999999999999</v>
          </cell>
          <cell r="AD11">
            <v>0</v>
          </cell>
          <cell r="AE11">
            <v>0</v>
          </cell>
          <cell r="AF11">
            <v>0</v>
          </cell>
          <cell r="AG11">
            <v>0</v>
          </cell>
          <cell r="AH11">
            <v>0</v>
          </cell>
          <cell r="AI11">
            <v>0</v>
          </cell>
          <cell r="AJ11">
            <v>0</v>
          </cell>
          <cell r="AK11">
            <v>0.65</v>
          </cell>
          <cell r="AL11">
            <v>0</v>
          </cell>
          <cell r="AM11">
            <v>0</v>
          </cell>
          <cell r="AN11">
            <v>0</v>
          </cell>
          <cell r="AO11">
            <v>0</v>
          </cell>
          <cell r="AP11">
            <v>0</v>
          </cell>
          <cell r="AS11">
            <v>7211.75</v>
          </cell>
        </row>
        <row r="12">
          <cell r="F12">
            <v>0</v>
          </cell>
          <cell r="H12">
            <v>25</v>
          </cell>
          <cell r="I12">
            <v>1670.69</v>
          </cell>
          <cell r="J12">
            <v>0</v>
          </cell>
          <cell r="K12">
            <v>0</v>
          </cell>
          <cell r="L12">
            <v>0</v>
          </cell>
          <cell r="M12">
            <v>0</v>
          </cell>
          <cell r="N12">
            <v>0</v>
          </cell>
          <cell r="O12">
            <v>0</v>
          </cell>
          <cell r="P12">
            <v>14.440000000000001</v>
          </cell>
          <cell r="Q12">
            <v>0</v>
          </cell>
          <cell r="R12">
            <v>0</v>
          </cell>
          <cell r="S12">
            <v>0</v>
          </cell>
          <cell r="T12">
            <v>0</v>
          </cell>
          <cell r="U12">
            <v>0</v>
          </cell>
          <cell r="V12">
            <v>0</v>
          </cell>
          <cell r="W12">
            <v>0</v>
          </cell>
          <cell r="X12">
            <v>0</v>
          </cell>
          <cell r="Y12">
            <v>10.89</v>
          </cell>
          <cell r="Z12">
            <v>0</v>
          </cell>
          <cell r="AA12">
            <v>0</v>
          </cell>
          <cell r="AB12">
            <v>0</v>
          </cell>
          <cell r="AC12">
            <v>3.55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1670.69</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1997.8827659999999</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1997.8827659999999</v>
          </cell>
        </row>
        <row r="16">
          <cell r="F16">
            <v>0</v>
          </cell>
          <cell r="H16">
            <v>0</v>
          </cell>
          <cell r="I16">
            <v>0</v>
          </cell>
          <cell r="J16">
            <v>0</v>
          </cell>
          <cell r="K16">
            <v>0</v>
          </cell>
          <cell r="L16">
            <v>0</v>
          </cell>
          <cell r="M16">
            <v>15.86</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15.86</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67.36</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128.63999999999999</v>
          </cell>
        </row>
        <row r="19">
          <cell r="F19">
            <v>0</v>
          </cell>
          <cell r="G19">
            <v>0</v>
          </cell>
          <cell r="H19">
            <v>0</v>
          </cell>
          <cell r="I19">
            <v>0</v>
          </cell>
          <cell r="J19">
            <v>0</v>
          </cell>
          <cell r="K19">
            <v>0</v>
          </cell>
          <cell r="L19">
            <v>0</v>
          </cell>
          <cell r="M19">
            <v>0</v>
          </cell>
          <cell r="N19">
            <v>0</v>
          </cell>
          <cell r="O19">
            <v>0</v>
          </cell>
          <cell r="P19">
            <v>0.20037777777777138</v>
          </cell>
          <cell r="Q19">
            <v>0</v>
          </cell>
          <cell r="R19">
            <v>0</v>
          </cell>
          <cell r="S19">
            <v>0</v>
          </cell>
          <cell r="T19">
            <v>0</v>
          </cell>
          <cell r="U19">
            <v>0</v>
          </cell>
          <cell r="V19">
            <v>0.2</v>
          </cell>
          <cell r="W19">
            <v>0</v>
          </cell>
          <cell r="X19">
            <v>0</v>
          </cell>
          <cell r="Y19">
            <v>3.7777777777137089E-4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20.368283000000002</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20.368283000000002</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0.36529499999999998</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0.97529500000000002</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9.1199999999999974</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11.119999999999997</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231.84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450.28187777777777</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164.51044622222221</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181.9004462222222</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0.94583600000000001</v>
          </cell>
          <cell r="AF34">
            <v>0</v>
          </cell>
          <cell r="AG34">
            <v>0</v>
          </cell>
          <cell r="AH34">
            <v>0</v>
          </cell>
          <cell r="AI34">
            <v>0</v>
          </cell>
          <cell r="AJ34">
            <v>0</v>
          </cell>
          <cell r="AK34">
            <v>0</v>
          </cell>
          <cell r="AL34">
            <v>0</v>
          </cell>
          <cell r="AM34">
            <v>0</v>
          </cell>
          <cell r="AN34">
            <v>0</v>
          </cell>
          <cell r="AO34">
            <v>0</v>
          </cell>
          <cell r="AP34">
            <v>0</v>
          </cell>
          <cell r="AR34">
            <v>0</v>
          </cell>
          <cell r="AS34">
            <v>0.94583600000000001</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8.34</v>
          </cell>
          <cell r="AG35">
            <v>0</v>
          </cell>
          <cell r="AH35">
            <v>0</v>
          </cell>
          <cell r="AI35">
            <v>0</v>
          </cell>
          <cell r="AJ35">
            <v>0</v>
          </cell>
          <cell r="AK35">
            <v>0</v>
          </cell>
          <cell r="AL35">
            <v>0</v>
          </cell>
          <cell r="AM35">
            <v>0</v>
          </cell>
          <cell r="AN35">
            <v>0</v>
          </cell>
          <cell r="AO35">
            <v>0</v>
          </cell>
          <cell r="AP35">
            <v>0</v>
          </cell>
          <cell r="AR35">
            <v>0</v>
          </cell>
          <cell r="AS35">
            <v>8.34</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1.06</v>
          </cell>
          <cell r="AI37">
            <v>0</v>
          </cell>
          <cell r="AJ37">
            <v>0</v>
          </cell>
          <cell r="AK37">
            <v>0</v>
          </cell>
          <cell r="AL37">
            <v>0</v>
          </cell>
          <cell r="AM37">
            <v>0</v>
          </cell>
          <cell r="AN37">
            <v>0</v>
          </cell>
          <cell r="AO37">
            <v>0</v>
          </cell>
          <cell r="AP37">
            <v>0</v>
          </cell>
          <cell r="AR37">
            <v>0</v>
          </cell>
          <cell r="AS37">
            <v>1.06</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6.5470459999999999</v>
          </cell>
          <cell r="AJ38">
            <v>0</v>
          </cell>
          <cell r="AK38">
            <v>0</v>
          </cell>
          <cell r="AL38">
            <v>0</v>
          </cell>
          <cell r="AM38">
            <v>0</v>
          </cell>
          <cell r="AN38">
            <v>0</v>
          </cell>
          <cell r="AO38">
            <v>0</v>
          </cell>
          <cell r="AP38">
            <v>0</v>
          </cell>
          <cell r="AR38">
            <v>0</v>
          </cell>
          <cell r="AS38">
            <v>6.5470459999999999</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38.059999999999995</v>
          </cell>
          <cell r="AK39">
            <v>0</v>
          </cell>
          <cell r="AL39">
            <v>0</v>
          </cell>
          <cell r="AM39">
            <v>0</v>
          </cell>
          <cell r="AN39">
            <v>0</v>
          </cell>
          <cell r="AO39">
            <v>0</v>
          </cell>
          <cell r="AP39">
            <v>0</v>
          </cell>
          <cell r="AR39">
            <v>0</v>
          </cell>
          <cell r="AS39">
            <v>38.059999999999995</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0.6</v>
          </cell>
          <cell r="AL40">
            <v>0</v>
          </cell>
          <cell r="AM40">
            <v>0</v>
          </cell>
          <cell r="AN40">
            <v>0</v>
          </cell>
          <cell r="AO40">
            <v>0</v>
          </cell>
          <cell r="AP40">
            <v>0</v>
          </cell>
          <cell r="AR40">
            <v>0</v>
          </cell>
          <cell r="AS40">
            <v>1.25</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340.10148299999997</v>
          </cell>
          <cell r="AO43">
            <v>0</v>
          </cell>
          <cell r="AP43">
            <v>0</v>
          </cell>
          <cell r="AR43">
            <v>0</v>
          </cell>
          <cell r="AS43">
            <v>340.10148299999997</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3.2553679999999998</v>
          </cell>
          <cell r="AP44">
            <v>0</v>
          </cell>
          <cell r="AR44">
            <v>0</v>
          </cell>
          <cell r="AS44">
            <v>3.2553679999999998</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240.63225</v>
          </cell>
          <cell r="AR46">
            <v>0</v>
          </cell>
          <cell r="AS46">
            <v>240.63225</v>
          </cell>
        </row>
      </sheetData>
      <sheetData sheetId="7">
        <row r="8">
          <cell r="F8">
            <v>0</v>
          </cell>
          <cell r="G8">
            <v>0</v>
          </cell>
          <cell r="H8">
            <v>25</v>
          </cell>
          <cell r="I8">
            <v>0</v>
          </cell>
          <cell r="J8">
            <v>0</v>
          </cell>
          <cell r="K8">
            <v>0</v>
          </cell>
          <cell r="L8">
            <v>0</v>
          </cell>
          <cell r="M8">
            <v>0</v>
          </cell>
          <cell r="N8">
            <v>0</v>
          </cell>
          <cell r="O8">
            <v>0</v>
          </cell>
          <cell r="Q8">
            <v>0</v>
          </cell>
          <cell r="R8">
            <v>0.05</v>
          </cell>
          <cell r="S8">
            <v>0</v>
          </cell>
          <cell r="T8">
            <v>0</v>
          </cell>
          <cell r="U8">
            <v>0</v>
          </cell>
          <cell r="V8">
            <v>0.41</v>
          </cell>
          <cell r="W8">
            <v>0.1</v>
          </cell>
          <cell r="X8">
            <v>0</v>
          </cell>
          <cell r="Y8">
            <v>47.268166666666666</v>
          </cell>
          <cell r="Z8">
            <v>0</v>
          </cell>
          <cell r="AA8">
            <v>0</v>
          </cell>
          <cell r="AB8">
            <v>0</v>
          </cell>
          <cell r="AC8">
            <v>6.35</v>
          </cell>
          <cell r="AD8">
            <v>0</v>
          </cell>
          <cell r="AE8">
            <v>0</v>
          </cell>
          <cell r="AF8">
            <v>0</v>
          </cell>
          <cell r="AG8">
            <v>0</v>
          </cell>
          <cell r="AH8">
            <v>0</v>
          </cell>
          <cell r="AI8">
            <v>0</v>
          </cell>
          <cell r="AJ8">
            <v>0</v>
          </cell>
          <cell r="AK8">
            <v>0.7</v>
          </cell>
          <cell r="AL8">
            <v>3.58</v>
          </cell>
          <cell r="AM8">
            <v>0</v>
          </cell>
          <cell r="AN8">
            <v>0</v>
          </cell>
          <cell r="AO8">
            <v>0</v>
          </cell>
          <cell r="AP8">
            <v>0</v>
          </cell>
          <cell r="AQ8">
            <v>0</v>
          </cell>
        </row>
        <row r="9">
          <cell r="F9">
            <v>450.84333333333336</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450.84333333333336</v>
          </cell>
        </row>
        <row r="10">
          <cell r="G10">
            <v>317.298475</v>
          </cell>
          <cell r="P10">
            <v>0</v>
          </cell>
          <cell r="AS10">
            <v>317.298475</v>
          </cell>
        </row>
        <row r="11">
          <cell r="F11">
            <v>0</v>
          </cell>
          <cell r="H11">
            <v>960.32999999999993</v>
          </cell>
          <cell r="I11">
            <v>0</v>
          </cell>
          <cell r="J11">
            <v>0</v>
          </cell>
          <cell r="K11">
            <v>0</v>
          </cell>
          <cell r="L11">
            <v>0</v>
          </cell>
          <cell r="M11">
            <v>0</v>
          </cell>
          <cell r="N11">
            <v>0</v>
          </cell>
          <cell r="O11">
            <v>0</v>
          </cell>
          <cell r="P11">
            <v>57.180000000000007</v>
          </cell>
          <cell r="Q11">
            <v>0</v>
          </cell>
          <cell r="R11">
            <v>0.05</v>
          </cell>
          <cell r="S11">
            <v>0</v>
          </cell>
          <cell r="T11">
            <v>0</v>
          </cell>
          <cell r="U11">
            <v>0</v>
          </cell>
          <cell r="V11">
            <v>0.41</v>
          </cell>
          <cell r="W11">
            <v>0.1</v>
          </cell>
          <cell r="X11">
            <v>0</v>
          </cell>
          <cell r="Y11">
            <v>46.07</v>
          </cell>
          <cell r="Z11">
            <v>0</v>
          </cell>
          <cell r="AA11">
            <v>0</v>
          </cell>
          <cell r="AB11">
            <v>0</v>
          </cell>
          <cell r="AC11">
            <v>6.27</v>
          </cell>
          <cell r="AD11">
            <v>0</v>
          </cell>
          <cell r="AE11">
            <v>0</v>
          </cell>
          <cell r="AF11">
            <v>0</v>
          </cell>
          <cell r="AG11">
            <v>0</v>
          </cell>
          <cell r="AH11">
            <v>0</v>
          </cell>
          <cell r="AI11">
            <v>0</v>
          </cell>
          <cell r="AJ11">
            <v>0</v>
          </cell>
          <cell r="AK11">
            <v>0.7</v>
          </cell>
          <cell r="AL11">
            <v>3.58</v>
          </cell>
          <cell r="AM11">
            <v>0</v>
          </cell>
          <cell r="AN11">
            <v>0</v>
          </cell>
          <cell r="AO11">
            <v>0</v>
          </cell>
          <cell r="AP11">
            <v>0</v>
          </cell>
          <cell r="AS11">
            <v>985.32999999999993</v>
          </cell>
        </row>
        <row r="12">
          <cell r="F12">
            <v>0</v>
          </cell>
          <cell r="H12">
            <v>25</v>
          </cell>
          <cell r="I12">
            <v>95.59</v>
          </cell>
          <cell r="J12">
            <v>0</v>
          </cell>
          <cell r="K12">
            <v>0</v>
          </cell>
          <cell r="L12">
            <v>0</v>
          </cell>
          <cell r="M12">
            <v>0</v>
          </cell>
          <cell r="N12">
            <v>0</v>
          </cell>
          <cell r="O12">
            <v>0</v>
          </cell>
          <cell r="P12">
            <v>0.08</v>
          </cell>
          <cell r="Q12">
            <v>0</v>
          </cell>
          <cell r="R12">
            <v>0</v>
          </cell>
          <cell r="S12">
            <v>0</v>
          </cell>
          <cell r="T12">
            <v>0</v>
          </cell>
          <cell r="U12">
            <v>0</v>
          </cell>
          <cell r="V12">
            <v>0</v>
          </cell>
          <cell r="W12">
            <v>0</v>
          </cell>
          <cell r="X12">
            <v>0</v>
          </cell>
          <cell r="Y12">
            <v>0.03</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95.59</v>
          </cell>
        </row>
        <row r="13">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783.10850000000005</v>
          </cell>
          <cell r="M15">
            <v>0</v>
          </cell>
          <cell r="N15">
            <v>0</v>
          </cell>
          <cell r="O15">
            <v>0</v>
          </cell>
          <cell r="P15">
            <v>1.5E-3</v>
          </cell>
          <cell r="Q15">
            <v>0</v>
          </cell>
          <cell r="R15">
            <v>0</v>
          </cell>
          <cell r="S15">
            <v>0</v>
          </cell>
          <cell r="T15">
            <v>0</v>
          </cell>
          <cell r="U15">
            <v>0</v>
          </cell>
          <cell r="V15">
            <v>0</v>
          </cell>
          <cell r="W15">
            <v>0</v>
          </cell>
          <cell r="X15">
            <v>0</v>
          </cell>
          <cell r="Y15">
            <v>1.5E-3</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783.10850000000005</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0.241204</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0.241204</v>
          </cell>
        </row>
        <row r="19">
          <cell r="F19">
            <v>0</v>
          </cell>
          <cell r="G19">
            <v>0</v>
          </cell>
          <cell r="H19">
            <v>0</v>
          </cell>
          <cell r="I19">
            <v>0</v>
          </cell>
          <cell r="J19">
            <v>0</v>
          </cell>
          <cell r="K19">
            <v>0</v>
          </cell>
          <cell r="L19">
            <v>0</v>
          </cell>
          <cell r="M19">
            <v>0</v>
          </cell>
          <cell r="N19">
            <v>0</v>
          </cell>
          <cell r="O19">
            <v>0</v>
          </cell>
          <cell r="P19">
            <v>0.20037777777777846</v>
          </cell>
          <cell r="Q19">
            <v>0</v>
          </cell>
          <cell r="R19">
            <v>0</v>
          </cell>
          <cell r="S19">
            <v>0</v>
          </cell>
          <cell r="T19">
            <v>0</v>
          </cell>
          <cell r="U19">
            <v>0</v>
          </cell>
          <cell r="V19">
            <v>0.19999999999999998</v>
          </cell>
          <cell r="W19">
            <v>0</v>
          </cell>
          <cell r="X19">
            <v>0</v>
          </cell>
          <cell r="Y19">
            <v>3.7777777777847632E-4</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0.162799</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0.77279900000000001</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5.5906999999999998E-2</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0.15590700000000002</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42.94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90.208544444444442</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33.339622222222218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39.689622222222219</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0.74783900000000003</v>
          </cell>
          <cell r="AF34">
            <v>0</v>
          </cell>
          <cell r="AG34">
            <v>0</v>
          </cell>
          <cell r="AH34">
            <v>0</v>
          </cell>
          <cell r="AI34">
            <v>0</v>
          </cell>
          <cell r="AJ34">
            <v>0</v>
          </cell>
          <cell r="AK34">
            <v>0</v>
          </cell>
          <cell r="AL34">
            <v>0</v>
          </cell>
          <cell r="AM34">
            <v>0</v>
          </cell>
          <cell r="AN34">
            <v>0</v>
          </cell>
          <cell r="AO34">
            <v>0</v>
          </cell>
          <cell r="AP34">
            <v>0</v>
          </cell>
          <cell r="AR34">
            <v>0</v>
          </cell>
          <cell r="AS34">
            <v>0.74783900000000003</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3.18</v>
          </cell>
          <cell r="AG35">
            <v>0</v>
          </cell>
          <cell r="AH35">
            <v>0</v>
          </cell>
          <cell r="AI35">
            <v>0</v>
          </cell>
          <cell r="AJ35">
            <v>0</v>
          </cell>
          <cell r="AK35">
            <v>0</v>
          </cell>
          <cell r="AL35">
            <v>0</v>
          </cell>
          <cell r="AM35">
            <v>0</v>
          </cell>
          <cell r="AN35">
            <v>0</v>
          </cell>
          <cell r="AO35">
            <v>0</v>
          </cell>
          <cell r="AP35">
            <v>0</v>
          </cell>
          <cell r="AR35">
            <v>0</v>
          </cell>
          <cell r="AS35">
            <v>3.18</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0.73752300000000004</v>
          </cell>
          <cell r="AI37">
            <v>0</v>
          </cell>
          <cell r="AJ37">
            <v>0</v>
          </cell>
          <cell r="AK37">
            <v>0</v>
          </cell>
          <cell r="AL37">
            <v>0</v>
          </cell>
          <cell r="AM37">
            <v>0</v>
          </cell>
          <cell r="AN37">
            <v>0</v>
          </cell>
          <cell r="AO37">
            <v>0</v>
          </cell>
          <cell r="AP37">
            <v>0</v>
          </cell>
          <cell r="AR37">
            <v>0</v>
          </cell>
          <cell r="AS37">
            <v>0.73752300000000004</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3.5153660000000002</v>
          </cell>
          <cell r="AJ38">
            <v>0</v>
          </cell>
          <cell r="AK38">
            <v>0</v>
          </cell>
          <cell r="AL38">
            <v>0</v>
          </cell>
          <cell r="AM38">
            <v>0</v>
          </cell>
          <cell r="AN38">
            <v>0</v>
          </cell>
          <cell r="AO38">
            <v>0</v>
          </cell>
          <cell r="AP38">
            <v>0</v>
          </cell>
          <cell r="AR38">
            <v>0</v>
          </cell>
          <cell r="AS38">
            <v>3.5153660000000002</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0.1</v>
          </cell>
          <cell r="AL40">
            <v>0</v>
          </cell>
          <cell r="AM40">
            <v>0</v>
          </cell>
          <cell r="AN40">
            <v>0</v>
          </cell>
          <cell r="AO40">
            <v>0</v>
          </cell>
          <cell r="AP40">
            <v>0</v>
          </cell>
          <cell r="AR40">
            <v>0</v>
          </cell>
          <cell r="AS40">
            <v>0.79999999999999993</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3.58</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224.96477999999999</v>
          </cell>
          <cell r="AO43">
            <v>0</v>
          </cell>
          <cell r="AP43">
            <v>0</v>
          </cell>
          <cell r="AR43">
            <v>0</v>
          </cell>
          <cell r="AS43">
            <v>224.96477999999999</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1.811814</v>
          </cell>
          <cell r="AP44">
            <v>0</v>
          </cell>
          <cell r="AR44">
            <v>0</v>
          </cell>
          <cell r="AS44">
            <v>1.811814</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26.40915</v>
          </cell>
          <cell r="AR46">
            <v>0</v>
          </cell>
          <cell r="AS46">
            <v>26.40915</v>
          </cell>
        </row>
      </sheetData>
      <sheetData sheetId="8">
        <row r="8">
          <cell r="F8">
            <v>0</v>
          </cell>
          <cell r="G8">
            <v>0</v>
          </cell>
          <cell r="H8">
            <v>15</v>
          </cell>
          <cell r="I8">
            <v>0</v>
          </cell>
          <cell r="J8">
            <v>0</v>
          </cell>
          <cell r="K8">
            <v>0</v>
          </cell>
          <cell r="L8">
            <v>0</v>
          </cell>
          <cell r="M8">
            <v>0</v>
          </cell>
          <cell r="N8">
            <v>0</v>
          </cell>
          <cell r="O8">
            <v>0</v>
          </cell>
          <cell r="P8">
            <v>261.07816666666668</v>
          </cell>
          <cell r="Q8">
            <v>0</v>
          </cell>
          <cell r="R8">
            <v>0.05</v>
          </cell>
          <cell r="S8">
            <v>0</v>
          </cell>
          <cell r="T8">
            <v>0</v>
          </cell>
          <cell r="U8">
            <v>0</v>
          </cell>
          <cell r="V8">
            <v>0.41</v>
          </cell>
          <cell r="W8">
            <v>0</v>
          </cell>
          <cell r="X8">
            <v>0</v>
          </cell>
          <cell r="Y8">
            <v>233.80816666666664</v>
          </cell>
          <cell r="Z8">
            <v>0</v>
          </cell>
          <cell r="AA8">
            <v>0</v>
          </cell>
          <cell r="AB8">
            <v>0</v>
          </cell>
          <cell r="AC8">
            <v>26.26</v>
          </cell>
          <cell r="AD8">
            <v>0</v>
          </cell>
          <cell r="AE8">
            <v>0</v>
          </cell>
          <cell r="AF8">
            <v>0</v>
          </cell>
          <cell r="AG8">
            <v>0</v>
          </cell>
          <cell r="AH8">
            <v>0</v>
          </cell>
          <cell r="AI8">
            <v>0</v>
          </cell>
          <cell r="AJ8">
            <v>0</v>
          </cell>
          <cell r="AK8">
            <v>0.55000000000000004</v>
          </cell>
          <cell r="AL8">
            <v>0</v>
          </cell>
          <cell r="AM8">
            <v>0</v>
          </cell>
          <cell r="AN8">
            <v>0</v>
          </cell>
          <cell r="AO8">
            <v>0</v>
          </cell>
          <cell r="AP8">
            <v>0</v>
          </cell>
          <cell r="AQ8">
            <v>0</v>
          </cell>
        </row>
        <row r="9">
          <cell r="F9">
            <v>465.17333333333335</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465.17333333333335</v>
          </cell>
        </row>
        <row r="10">
          <cell r="G10">
            <v>464.06341300000003</v>
          </cell>
          <cell r="P10">
            <v>0</v>
          </cell>
          <cell r="AS10">
            <v>464.06341300000003</v>
          </cell>
        </row>
        <row r="11">
          <cell r="F11">
            <v>0</v>
          </cell>
          <cell r="H11">
            <v>1335.1499999999999</v>
          </cell>
          <cell r="I11">
            <v>0</v>
          </cell>
          <cell r="J11">
            <v>0</v>
          </cell>
          <cell r="K11">
            <v>0</v>
          </cell>
          <cell r="L11">
            <v>0</v>
          </cell>
          <cell r="M11">
            <v>0</v>
          </cell>
          <cell r="N11">
            <v>0</v>
          </cell>
          <cell r="O11">
            <v>0</v>
          </cell>
          <cell r="P11">
            <v>220.94000000000003</v>
          </cell>
          <cell r="Q11">
            <v>0</v>
          </cell>
          <cell r="R11">
            <v>0.05</v>
          </cell>
          <cell r="S11">
            <v>0</v>
          </cell>
          <cell r="T11">
            <v>0</v>
          </cell>
          <cell r="U11">
            <v>0</v>
          </cell>
          <cell r="V11">
            <v>0.41</v>
          </cell>
          <cell r="W11">
            <v>0</v>
          </cell>
          <cell r="X11">
            <v>0</v>
          </cell>
          <cell r="Y11">
            <v>199.91</v>
          </cell>
          <cell r="Z11">
            <v>0</v>
          </cell>
          <cell r="AA11">
            <v>0</v>
          </cell>
          <cell r="AB11">
            <v>0</v>
          </cell>
          <cell r="AC11">
            <v>20.02</v>
          </cell>
          <cell r="AD11">
            <v>0</v>
          </cell>
          <cell r="AE11">
            <v>0</v>
          </cell>
          <cell r="AF11">
            <v>0</v>
          </cell>
          <cell r="AG11">
            <v>0</v>
          </cell>
          <cell r="AH11">
            <v>0</v>
          </cell>
          <cell r="AI11">
            <v>0</v>
          </cell>
          <cell r="AJ11">
            <v>0</v>
          </cell>
          <cell r="AK11">
            <v>0.55000000000000004</v>
          </cell>
          <cell r="AL11">
            <v>0</v>
          </cell>
          <cell r="AM11">
            <v>0</v>
          </cell>
          <cell r="AN11">
            <v>0</v>
          </cell>
          <cell r="AO11">
            <v>0</v>
          </cell>
          <cell r="AP11">
            <v>0</v>
          </cell>
          <cell r="AS11">
            <v>1367.6499999999999</v>
          </cell>
        </row>
        <row r="12">
          <cell r="F12">
            <v>0</v>
          </cell>
          <cell r="H12">
            <v>15</v>
          </cell>
          <cell r="I12">
            <v>151.21</v>
          </cell>
          <cell r="J12">
            <v>0</v>
          </cell>
          <cell r="K12">
            <v>0</v>
          </cell>
          <cell r="L12">
            <v>0</v>
          </cell>
          <cell r="M12">
            <v>0</v>
          </cell>
          <cell r="N12">
            <v>0</v>
          </cell>
          <cell r="O12">
            <v>0</v>
          </cell>
          <cell r="P12">
            <v>6.9399999999999995</v>
          </cell>
          <cell r="Q12">
            <v>0</v>
          </cell>
          <cell r="R12">
            <v>0</v>
          </cell>
          <cell r="S12">
            <v>0</v>
          </cell>
          <cell r="T12">
            <v>0</v>
          </cell>
          <cell r="U12">
            <v>0</v>
          </cell>
          <cell r="V12">
            <v>0</v>
          </cell>
          <cell r="W12">
            <v>0</v>
          </cell>
          <cell r="X12">
            <v>0</v>
          </cell>
          <cell r="Y12">
            <v>0.73</v>
          </cell>
          <cell r="Z12">
            <v>0</v>
          </cell>
          <cell r="AA12">
            <v>0</v>
          </cell>
          <cell r="AB12">
            <v>0</v>
          </cell>
          <cell r="AC12">
            <v>6.21</v>
          </cell>
          <cell r="AD12">
            <v>0</v>
          </cell>
          <cell r="AE12">
            <v>0</v>
          </cell>
          <cell r="AF12">
            <v>0</v>
          </cell>
          <cell r="AG12">
            <v>0</v>
          </cell>
          <cell r="AH12">
            <v>0</v>
          </cell>
          <cell r="AI12">
            <v>0</v>
          </cell>
          <cell r="AJ12">
            <v>0</v>
          </cell>
          <cell r="AK12">
            <v>0</v>
          </cell>
          <cell r="AL12">
            <v>0</v>
          </cell>
          <cell r="AM12">
            <v>0</v>
          </cell>
          <cell r="AN12">
            <v>0</v>
          </cell>
          <cell r="AO12">
            <v>0</v>
          </cell>
          <cell r="AP12">
            <v>0</v>
          </cell>
          <cell r="AS12">
            <v>151.21</v>
          </cell>
        </row>
        <row r="13">
          <cell r="F13">
            <v>0</v>
          </cell>
          <cell r="H13">
            <v>0</v>
          </cell>
          <cell r="I13">
            <v>0</v>
          </cell>
          <cell r="J13">
            <v>760.42424800000003</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760.42424800000003</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21725.766778000001</v>
          </cell>
          <cell r="M15">
            <v>0</v>
          </cell>
          <cell r="N15">
            <v>0</v>
          </cell>
          <cell r="O15">
            <v>0</v>
          </cell>
          <cell r="P15">
            <v>32.0015</v>
          </cell>
          <cell r="Q15">
            <v>0</v>
          </cell>
          <cell r="R15">
            <v>0</v>
          </cell>
          <cell r="S15">
            <v>0</v>
          </cell>
          <cell r="T15">
            <v>0</v>
          </cell>
          <cell r="U15">
            <v>0</v>
          </cell>
          <cell r="V15">
            <v>0</v>
          </cell>
          <cell r="W15">
            <v>0</v>
          </cell>
          <cell r="X15">
            <v>0</v>
          </cell>
          <cell r="Y15">
            <v>32.0015</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21972.776777999999</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67.700377777777788</v>
          </cell>
          <cell r="Q19">
            <v>0</v>
          </cell>
          <cell r="R19">
            <v>0</v>
          </cell>
          <cell r="S19">
            <v>0</v>
          </cell>
          <cell r="T19">
            <v>0</v>
          </cell>
          <cell r="U19">
            <v>0</v>
          </cell>
          <cell r="V19">
            <v>0.2</v>
          </cell>
          <cell r="W19">
            <v>0.5</v>
          </cell>
          <cell r="X19">
            <v>0</v>
          </cell>
          <cell r="Y19">
            <v>60.000377777777778</v>
          </cell>
          <cell r="Z19">
            <v>0</v>
          </cell>
          <cell r="AA19">
            <v>7</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0.118713</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0.72871299999999994</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0.5</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46.38</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340.1885444444444</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7</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0.5</v>
          </cell>
          <cell r="X32">
            <v>0</v>
          </cell>
          <cell r="Y32">
            <v>3.7777777777777777E-4</v>
          </cell>
          <cell r="Z32">
            <v>0</v>
          </cell>
          <cell r="AA32">
            <v>0</v>
          </cell>
          <cell r="AB32">
            <v>0</v>
          </cell>
          <cell r="AC32">
            <v>35.669622222222216</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0.70037777777777777</v>
          </cell>
          <cell r="AS32">
            <v>61.929622222222221</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0.85246599999999995</v>
          </cell>
          <cell r="AF34">
            <v>0</v>
          </cell>
          <cell r="AG34">
            <v>0</v>
          </cell>
          <cell r="AH34">
            <v>0</v>
          </cell>
          <cell r="AI34">
            <v>0</v>
          </cell>
          <cell r="AJ34">
            <v>0</v>
          </cell>
          <cell r="AK34">
            <v>0</v>
          </cell>
          <cell r="AL34">
            <v>0</v>
          </cell>
          <cell r="AM34">
            <v>0</v>
          </cell>
          <cell r="AN34">
            <v>0</v>
          </cell>
          <cell r="AO34">
            <v>0</v>
          </cell>
          <cell r="AP34">
            <v>0</v>
          </cell>
          <cell r="AR34">
            <v>0</v>
          </cell>
          <cell r="AS34">
            <v>0.85246599999999995</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6.26</v>
          </cell>
          <cell r="AG35">
            <v>0</v>
          </cell>
          <cell r="AH35">
            <v>0</v>
          </cell>
          <cell r="AI35">
            <v>0</v>
          </cell>
          <cell r="AJ35">
            <v>0</v>
          </cell>
          <cell r="AK35">
            <v>0</v>
          </cell>
          <cell r="AL35">
            <v>0</v>
          </cell>
          <cell r="AM35">
            <v>0</v>
          </cell>
          <cell r="AN35">
            <v>0</v>
          </cell>
          <cell r="AO35">
            <v>0</v>
          </cell>
          <cell r="AP35">
            <v>0</v>
          </cell>
          <cell r="AR35">
            <v>0</v>
          </cell>
          <cell r="AS35">
            <v>6.26</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2.7430949999999998</v>
          </cell>
          <cell r="AJ38">
            <v>0</v>
          </cell>
          <cell r="AK38">
            <v>0</v>
          </cell>
          <cell r="AL38">
            <v>0</v>
          </cell>
          <cell r="AM38">
            <v>0</v>
          </cell>
          <cell r="AN38">
            <v>0</v>
          </cell>
          <cell r="AO38">
            <v>0</v>
          </cell>
          <cell r="AP38">
            <v>0</v>
          </cell>
          <cell r="AR38">
            <v>0</v>
          </cell>
          <cell r="AS38">
            <v>2.7430949999999998</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0.5</v>
          </cell>
          <cell r="AK39">
            <v>0</v>
          </cell>
          <cell r="AL39">
            <v>0</v>
          </cell>
          <cell r="AM39">
            <v>0</v>
          </cell>
          <cell r="AN39">
            <v>0</v>
          </cell>
          <cell r="AO39">
            <v>0</v>
          </cell>
          <cell r="AP39">
            <v>0</v>
          </cell>
          <cell r="AR39">
            <v>0</v>
          </cell>
          <cell r="AS39">
            <v>0.5</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0.55000000000000004</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60</v>
          </cell>
          <cell r="Z43">
            <v>0</v>
          </cell>
          <cell r="AA43">
            <v>7</v>
          </cell>
          <cell r="AB43">
            <v>0</v>
          </cell>
          <cell r="AC43">
            <v>0</v>
          </cell>
          <cell r="AD43">
            <v>0</v>
          </cell>
          <cell r="AE43">
            <v>0</v>
          </cell>
          <cell r="AF43">
            <v>0</v>
          </cell>
          <cell r="AG43">
            <v>0</v>
          </cell>
          <cell r="AH43">
            <v>0</v>
          </cell>
          <cell r="AI43">
            <v>0</v>
          </cell>
          <cell r="AJ43">
            <v>0</v>
          </cell>
          <cell r="AK43">
            <v>0</v>
          </cell>
          <cell r="AL43">
            <v>0</v>
          </cell>
          <cell r="AM43">
            <v>0</v>
          </cell>
          <cell r="AN43">
            <v>196.800389</v>
          </cell>
          <cell r="AO43">
            <v>0</v>
          </cell>
          <cell r="AP43">
            <v>0</v>
          </cell>
          <cell r="AR43">
            <v>67</v>
          </cell>
          <cell r="AS43">
            <v>196.800389</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3.1264219999999998</v>
          </cell>
          <cell r="AP44">
            <v>0</v>
          </cell>
          <cell r="AR44">
            <v>0</v>
          </cell>
          <cell r="AS44">
            <v>3.1264219999999998</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17.5</v>
          </cell>
          <cell r="I46">
            <v>0</v>
          </cell>
          <cell r="J46">
            <v>0</v>
          </cell>
          <cell r="K46">
            <v>0</v>
          </cell>
          <cell r="L46">
            <v>247.01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1403.832036</v>
          </cell>
          <cell r="AR46">
            <v>264.51</v>
          </cell>
          <cell r="AS46">
            <v>1403.832036</v>
          </cell>
        </row>
      </sheetData>
      <sheetData sheetId="9">
        <row r="8">
          <cell r="F8">
            <v>0</v>
          </cell>
          <cell r="G8">
            <v>0</v>
          </cell>
          <cell r="H8">
            <v>7.8499999999999091</v>
          </cell>
          <cell r="I8">
            <v>0</v>
          </cell>
          <cell r="J8">
            <v>0</v>
          </cell>
          <cell r="K8">
            <v>0</v>
          </cell>
          <cell r="L8">
            <v>0</v>
          </cell>
          <cell r="M8">
            <v>0</v>
          </cell>
          <cell r="N8">
            <v>0</v>
          </cell>
          <cell r="O8">
            <v>0</v>
          </cell>
          <cell r="Q8">
            <v>0</v>
          </cell>
          <cell r="R8">
            <v>0.05</v>
          </cell>
          <cell r="S8">
            <v>0</v>
          </cell>
          <cell r="T8">
            <v>0</v>
          </cell>
          <cell r="U8">
            <v>0</v>
          </cell>
          <cell r="V8">
            <v>0.40200000000000002</v>
          </cell>
          <cell r="W8">
            <v>0</v>
          </cell>
          <cell r="X8">
            <v>0</v>
          </cell>
          <cell r="Y8">
            <v>173.10816666666668</v>
          </cell>
          <cell r="Z8">
            <v>0</v>
          </cell>
          <cell r="AA8">
            <v>48</v>
          </cell>
          <cell r="AB8">
            <v>0.18</v>
          </cell>
          <cell r="AC8">
            <v>0.65</v>
          </cell>
          <cell r="AD8">
            <v>0</v>
          </cell>
          <cell r="AE8">
            <v>0</v>
          </cell>
          <cell r="AF8">
            <v>0</v>
          </cell>
          <cell r="AG8">
            <v>0</v>
          </cell>
          <cell r="AH8">
            <v>0</v>
          </cell>
          <cell r="AI8">
            <v>0</v>
          </cell>
          <cell r="AJ8">
            <v>0</v>
          </cell>
          <cell r="AK8">
            <v>0.35</v>
          </cell>
          <cell r="AL8">
            <v>0</v>
          </cell>
          <cell r="AM8">
            <v>0</v>
          </cell>
          <cell r="AN8">
            <v>0</v>
          </cell>
          <cell r="AO8">
            <v>0</v>
          </cell>
          <cell r="AP8">
            <v>0</v>
          </cell>
          <cell r="AQ8">
            <v>0</v>
          </cell>
        </row>
        <row r="9">
          <cell r="F9">
            <v>1252.6433333333332</v>
          </cell>
          <cell r="H9">
            <v>0</v>
          </cell>
          <cell r="I9">
            <v>0</v>
          </cell>
          <cell r="J9">
            <v>0</v>
          </cell>
          <cell r="K9">
            <v>0</v>
          </cell>
          <cell r="L9">
            <v>0</v>
          </cell>
          <cell r="M9">
            <v>0</v>
          </cell>
          <cell r="N9">
            <v>0</v>
          </cell>
          <cell r="O9">
            <v>0</v>
          </cell>
          <cell r="P9">
            <v>1.1966666666666668</v>
          </cell>
          <cell r="Q9">
            <v>0</v>
          </cell>
          <cell r="R9">
            <v>0</v>
          </cell>
          <cell r="S9">
            <v>0</v>
          </cell>
          <cell r="T9">
            <v>0</v>
          </cell>
          <cell r="U9">
            <v>0</v>
          </cell>
          <cell r="V9">
            <v>0</v>
          </cell>
          <cell r="W9">
            <v>0</v>
          </cell>
          <cell r="X9">
            <v>0</v>
          </cell>
          <cell r="Y9">
            <v>1.1666666666666667</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1252.6433333333332</v>
          </cell>
        </row>
        <row r="10">
          <cell r="G10">
            <v>278.754299</v>
          </cell>
          <cell r="P10">
            <v>0</v>
          </cell>
          <cell r="AS10">
            <v>278.754299</v>
          </cell>
        </row>
        <row r="11">
          <cell r="F11">
            <v>0</v>
          </cell>
          <cell r="H11">
            <v>1777.2280000000001</v>
          </cell>
          <cell r="I11">
            <v>0</v>
          </cell>
          <cell r="J11">
            <v>0</v>
          </cell>
          <cell r="K11">
            <v>0</v>
          </cell>
          <cell r="L11">
            <v>0</v>
          </cell>
          <cell r="M11">
            <v>0</v>
          </cell>
          <cell r="N11">
            <v>0</v>
          </cell>
          <cell r="O11">
            <v>0</v>
          </cell>
          <cell r="P11">
            <v>121.762</v>
          </cell>
          <cell r="Q11">
            <v>0</v>
          </cell>
          <cell r="R11">
            <v>0.05</v>
          </cell>
          <cell r="S11">
            <v>0</v>
          </cell>
          <cell r="T11">
            <v>0</v>
          </cell>
          <cell r="U11">
            <v>0</v>
          </cell>
          <cell r="V11">
            <v>0.40200000000000002</v>
          </cell>
          <cell r="W11">
            <v>0</v>
          </cell>
          <cell r="X11">
            <v>0</v>
          </cell>
          <cell r="Y11">
            <v>120.21000000000001</v>
          </cell>
          <cell r="Z11">
            <v>0</v>
          </cell>
          <cell r="AA11">
            <v>0</v>
          </cell>
          <cell r="AB11">
            <v>0.18</v>
          </cell>
          <cell r="AC11">
            <v>0.56999999999999995</v>
          </cell>
          <cell r="AD11">
            <v>0</v>
          </cell>
          <cell r="AE11">
            <v>0</v>
          </cell>
          <cell r="AF11">
            <v>0</v>
          </cell>
          <cell r="AG11">
            <v>0</v>
          </cell>
          <cell r="AH11">
            <v>0</v>
          </cell>
          <cell r="AI11">
            <v>0</v>
          </cell>
          <cell r="AJ11">
            <v>0</v>
          </cell>
          <cell r="AK11">
            <v>0.35</v>
          </cell>
          <cell r="AL11">
            <v>0</v>
          </cell>
          <cell r="AM11">
            <v>0</v>
          </cell>
          <cell r="AN11">
            <v>0</v>
          </cell>
          <cell r="AO11">
            <v>0</v>
          </cell>
          <cell r="AP11">
            <v>0</v>
          </cell>
          <cell r="AS11">
            <v>1795.078</v>
          </cell>
        </row>
        <row r="12">
          <cell r="F12">
            <v>0</v>
          </cell>
          <cell r="H12">
            <v>7.85</v>
          </cell>
          <cell r="I12">
            <v>413.18</v>
          </cell>
          <cell r="J12">
            <v>0</v>
          </cell>
          <cell r="K12">
            <v>0</v>
          </cell>
          <cell r="L12">
            <v>0</v>
          </cell>
          <cell r="M12">
            <v>0</v>
          </cell>
          <cell r="N12">
            <v>0</v>
          </cell>
          <cell r="O12">
            <v>0</v>
          </cell>
          <cell r="P12">
            <v>2.0799999999999996</v>
          </cell>
          <cell r="Q12">
            <v>0</v>
          </cell>
          <cell r="R12">
            <v>0</v>
          </cell>
          <cell r="S12">
            <v>0</v>
          </cell>
          <cell r="T12">
            <v>0</v>
          </cell>
          <cell r="U12">
            <v>0</v>
          </cell>
          <cell r="V12">
            <v>0</v>
          </cell>
          <cell r="W12">
            <v>0</v>
          </cell>
          <cell r="X12">
            <v>0</v>
          </cell>
          <cell r="Y12">
            <v>2.0299999999999998</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413.18</v>
          </cell>
        </row>
        <row r="13">
          <cell r="F13">
            <v>0</v>
          </cell>
          <cell r="H13">
            <v>0</v>
          </cell>
          <cell r="I13">
            <v>0</v>
          </cell>
          <cell r="J13">
            <v>1424.654761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1424.654761</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11567.425816000001</v>
          </cell>
          <cell r="M15">
            <v>0</v>
          </cell>
          <cell r="N15">
            <v>0</v>
          </cell>
          <cell r="O15">
            <v>0</v>
          </cell>
          <cell r="P15">
            <v>97.70150000000001</v>
          </cell>
          <cell r="Q15">
            <v>0</v>
          </cell>
          <cell r="R15">
            <v>0</v>
          </cell>
          <cell r="S15">
            <v>0</v>
          </cell>
          <cell r="T15">
            <v>0</v>
          </cell>
          <cell r="U15">
            <v>0</v>
          </cell>
          <cell r="V15">
            <v>0</v>
          </cell>
          <cell r="W15">
            <v>0</v>
          </cell>
          <cell r="X15">
            <v>0</v>
          </cell>
          <cell r="Y15">
            <v>49.701500000000003</v>
          </cell>
          <cell r="Z15">
            <v>0</v>
          </cell>
          <cell r="AA15">
            <v>48</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11690.415816000001</v>
          </cell>
        </row>
        <row r="16">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57.700377777777774</v>
          </cell>
          <cell r="Q19">
            <v>0</v>
          </cell>
          <cell r="R19">
            <v>0</v>
          </cell>
          <cell r="S19">
            <v>0</v>
          </cell>
          <cell r="T19">
            <v>0</v>
          </cell>
          <cell r="U19">
            <v>0</v>
          </cell>
          <cell r="V19">
            <v>0.2</v>
          </cell>
          <cell r="W19">
            <v>0.5</v>
          </cell>
          <cell r="X19">
            <v>0</v>
          </cell>
          <cell r="Y19">
            <v>57.000377777777771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0.05</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0.60200000000000009</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39</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39.5</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87.44</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R28">
            <v>0</v>
          </cell>
          <cell r="AS28">
            <v>317.54854444444447</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48</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0.18</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0.5</v>
          </cell>
          <cell r="X32">
            <v>0</v>
          </cell>
          <cell r="Y32">
            <v>3.7777777777777777E-4</v>
          </cell>
          <cell r="Z32">
            <v>0</v>
          </cell>
          <cell r="AA32">
            <v>0</v>
          </cell>
          <cell r="AB32">
            <v>0</v>
          </cell>
          <cell r="AC32">
            <v>48.729622222222218</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0.70037777777777777</v>
          </cell>
          <cell r="AS32">
            <v>49.379622222222217</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0.719337</v>
          </cell>
          <cell r="AF34">
            <v>0</v>
          </cell>
          <cell r="AG34">
            <v>0</v>
          </cell>
          <cell r="AH34">
            <v>0</v>
          </cell>
          <cell r="AI34">
            <v>0</v>
          </cell>
          <cell r="AJ34">
            <v>0</v>
          </cell>
          <cell r="AK34">
            <v>0</v>
          </cell>
          <cell r="AL34">
            <v>0</v>
          </cell>
          <cell r="AM34">
            <v>0</v>
          </cell>
          <cell r="AN34">
            <v>0</v>
          </cell>
          <cell r="AO34">
            <v>0</v>
          </cell>
          <cell r="AP34">
            <v>0</v>
          </cell>
          <cell r="AR34">
            <v>0</v>
          </cell>
          <cell r="AS34">
            <v>0.719337</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3.74</v>
          </cell>
          <cell r="AG35">
            <v>0</v>
          </cell>
          <cell r="AH35">
            <v>0</v>
          </cell>
          <cell r="AI35">
            <v>0</v>
          </cell>
          <cell r="AJ35">
            <v>0</v>
          </cell>
          <cell r="AK35">
            <v>0</v>
          </cell>
          <cell r="AL35">
            <v>0</v>
          </cell>
          <cell r="AM35">
            <v>0</v>
          </cell>
          <cell r="AN35">
            <v>0</v>
          </cell>
          <cell r="AO35">
            <v>0</v>
          </cell>
          <cell r="AP35">
            <v>0</v>
          </cell>
          <cell r="AR35">
            <v>0</v>
          </cell>
          <cell r="AS35">
            <v>3.74</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10.732691000000001</v>
          </cell>
          <cell r="AJ38">
            <v>0</v>
          </cell>
          <cell r="AK38">
            <v>0</v>
          </cell>
          <cell r="AL38">
            <v>0</v>
          </cell>
          <cell r="AM38">
            <v>0</v>
          </cell>
          <cell r="AN38">
            <v>0</v>
          </cell>
          <cell r="AO38">
            <v>0</v>
          </cell>
          <cell r="AP38">
            <v>0</v>
          </cell>
          <cell r="AR38">
            <v>0</v>
          </cell>
          <cell r="AS38">
            <v>10.732691000000001</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5.05</v>
          </cell>
          <cell r="AK39">
            <v>0</v>
          </cell>
          <cell r="AL39">
            <v>0</v>
          </cell>
          <cell r="AM39">
            <v>0</v>
          </cell>
          <cell r="AN39">
            <v>0</v>
          </cell>
          <cell r="AO39">
            <v>0</v>
          </cell>
          <cell r="AP39">
            <v>0</v>
          </cell>
          <cell r="AR39">
            <v>0</v>
          </cell>
          <cell r="AS39">
            <v>5.05</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0.35</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57</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156.36007899999998</v>
          </cell>
          <cell r="AO43">
            <v>0</v>
          </cell>
          <cell r="AP43">
            <v>0</v>
          </cell>
          <cell r="AR43">
            <v>57</v>
          </cell>
          <cell r="AS43">
            <v>156.36007899999998</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2.0769639999999998</v>
          </cell>
          <cell r="AP44">
            <v>0</v>
          </cell>
          <cell r="AR44">
            <v>0</v>
          </cell>
          <cell r="AS44">
            <v>2.0769639999999998</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10</v>
          </cell>
          <cell r="I46">
            <v>0</v>
          </cell>
          <cell r="J46">
            <v>0</v>
          </cell>
          <cell r="K46">
            <v>0</v>
          </cell>
          <cell r="L46">
            <v>122.99</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684.21734500000002</v>
          </cell>
          <cell r="AR46">
            <v>132.99</v>
          </cell>
          <cell r="AS46">
            <v>684.21734500000002</v>
          </cell>
        </row>
      </sheetData>
      <sheetData sheetId="10">
        <row r="8">
          <cell r="F8">
            <v>0</v>
          </cell>
          <cell r="G8">
            <v>0</v>
          </cell>
          <cell r="H8">
            <v>25</v>
          </cell>
          <cell r="I8">
            <v>0</v>
          </cell>
          <cell r="J8">
            <v>0</v>
          </cell>
          <cell r="K8">
            <v>0</v>
          </cell>
          <cell r="L8">
            <v>0</v>
          </cell>
          <cell r="M8">
            <v>0</v>
          </cell>
          <cell r="N8">
            <v>0</v>
          </cell>
          <cell r="O8">
            <v>0</v>
          </cell>
          <cell r="Q8">
            <v>0</v>
          </cell>
          <cell r="R8">
            <v>0.06</v>
          </cell>
          <cell r="S8">
            <v>0</v>
          </cell>
          <cell r="T8">
            <v>0</v>
          </cell>
          <cell r="U8">
            <v>0</v>
          </cell>
          <cell r="V8">
            <v>0.41</v>
          </cell>
          <cell r="W8">
            <v>0.1</v>
          </cell>
          <cell r="X8">
            <v>0</v>
          </cell>
          <cell r="Y8">
            <v>101.9965</v>
          </cell>
          <cell r="Z8">
            <v>0</v>
          </cell>
          <cell r="AA8">
            <v>0</v>
          </cell>
          <cell r="AB8">
            <v>0</v>
          </cell>
          <cell r="AC8">
            <v>7.9300000000000015</v>
          </cell>
          <cell r="AD8">
            <v>0</v>
          </cell>
          <cell r="AE8">
            <v>0</v>
          </cell>
          <cell r="AF8">
            <v>0</v>
          </cell>
          <cell r="AG8">
            <v>0</v>
          </cell>
          <cell r="AH8">
            <v>0</v>
          </cell>
          <cell r="AI8">
            <v>0</v>
          </cell>
          <cell r="AJ8">
            <v>10</v>
          </cell>
          <cell r="AK8">
            <v>0.3</v>
          </cell>
          <cell r="AL8">
            <v>0</v>
          </cell>
          <cell r="AM8">
            <v>0</v>
          </cell>
          <cell r="AN8">
            <v>0</v>
          </cell>
          <cell r="AO8">
            <v>0</v>
          </cell>
          <cell r="AP8">
            <v>0</v>
          </cell>
          <cell r="AQ8">
            <v>0</v>
          </cell>
        </row>
        <row r="9">
          <cell r="F9">
            <v>666.06000000000006</v>
          </cell>
          <cell r="H9">
            <v>0</v>
          </cell>
          <cell r="I9">
            <v>0</v>
          </cell>
          <cell r="J9">
            <v>0</v>
          </cell>
          <cell r="K9">
            <v>0</v>
          </cell>
          <cell r="L9">
            <v>0</v>
          </cell>
          <cell r="M9">
            <v>0</v>
          </cell>
          <cell r="N9">
            <v>0</v>
          </cell>
          <cell r="O9">
            <v>0</v>
          </cell>
          <cell r="P9">
            <v>0.03</v>
          </cell>
          <cell r="Q9">
            <v>0</v>
          </cell>
          <cell r="R9">
            <v>0</v>
          </cell>
          <cell r="S9">
            <v>0</v>
          </cell>
          <cell r="T9">
            <v>0</v>
          </cell>
          <cell r="U9">
            <v>0</v>
          </cell>
          <cell r="V9">
            <v>0</v>
          </cell>
          <cell r="W9">
            <v>0</v>
          </cell>
          <cell r="X9">
            <v>0</v>
          </cell>
          <cell r="Y9">
            <v>0</v>
          </cell>
          <cell r="Z9">
            <v>0</v>
          </cell>
          <cell r="AA9">
            <v>0</v>
          </cell>
          <cell r="AB9">
            <v>0</v>
          </cell>
          <cell r="AC9">
            <v>0.03</v>
          </cell>
          <cell r="AD9">
            <v>0</v>
          </cell>
          <cell r="AE9">
            <v>0</v>
          </cell>
          <cell r="AF9">
            <v>0</v>
          </cell>
          <cell r="AG9">
            <v>0</v>
          </cell>
          <cell r="AH9">
            <v>0</v>
          </cell>
          <cell r="AI9">
            <v>0</v>
          </cell>
          <cell r="AJ9">
            <v>0</v>
          </cell>
          <cell r="AK9">
            <v>0</v>
          </cell>
          <cell r="AL9">
            <v>0</v>
          </cell>
          <cell r="AM9">
            <v>0</v>
          </cell>
          <cell r="AN9">
            <v>0</v>
          </cell>
          <cell r="AO9">
            <v>0</v>
          </cell>
          <cell r="AP9">
            <v>0</v>
          </cell>
          <cell r="AS9">
            <v>666.06000000000006</v>
          </cell>
        </row>
        <row r="10">
          <cell r="G10">
            <v>219.80140499999999</v>
          </cell>
          <cell r="P10">
            <v>0</v>
          </cell>
          <cell r="AS10">
            <v>219.80140499999999</v>
          </cell>
        </row>
        <row r="11">
          <cell r="F11">
            <v>0</v>
          </cell>
          <cell r="H11">
            <v>2998.1549999999997</v>
          </cell>
          <cell r="I11">
            <v>0</v>
          </cell>
          <cell r="J11">
            <v>0</v>
          </cell>
          <cell r="K11">
            <v>0</v>
          </cell>
          <cell r="L11">
            <v>0</v>
          </cell>
          <cell r="M11">
            <v>0</v>
          </cell>
          <cell r="N11">
            <v>0</v>
          </cell>
          <cell r="O11">
            <v>0</v>
          </cell>
          <cell r="P11">
            <v>96.924999999999997</v>
          </cell>
          <cell r="Q11">
            <v>0</v>
          </cell>
          <cell r="R11">
            <v>0.06</v>
          </cell>
          <cell r="S11">
            <v>0</v>
          </cell>
          <cell r="T11">
            <v>0</v>
          </cell>
          <cell r="U11">
            <v>0</v>
          </cell>
          <cell r="V11">
            <v>0.41</v>
          </cell>
          <cell r="W11">
            <v>0.1</v>
          </cell>
          <cell r="X11">
            <v>0</v>
          </cell>
          <cell r="Y11">
            <v>78.204999999999998</v>
          </cell>
          <cell r="Z11">
            <v>0</v>
          </cell>
          <cell r="AA11">
            <v>0</v>
          </cell>
          <cell r="AB11">
            <v>0</v>
          </cell>
          <cell r="AC11">
            <v>7.8500000000000014</v>
          </cell>
          <cell r="AD11">
            <v>0</v>
          </cell>
          <cell r="AE11">
            <v>0</v>
          </cell>
          <cell r="AF11">
            <v>0</v>
          </cell>
          <cell r="AG11">
            <v>0</v>
          </cell>
          <cell r="AH11">
            <v>0</v>
          </cell>
          <cell r="AI11">
            <v>0</v>
          </cell>
          <cell r="AJ11">
            <v>10</v>
          </cell>
          <cell r="AK11">
            <v>0.3</v>
          </cell>
          <cell r="AL11">
            <v>0</v>
          </cell>
          <cell r="AM11">
            <v>0</v>
          </cell>
          <cell r="AN11">
            <v>0</v>
          </cell>
          <cell r="AO11">
            <v>0</v>
          </cell>
          <cell r="AP11">
            <v>0</v>
          </cell>
          <cell r="AS11">
            <v>3023.1549999999997</v>
          </cell>
        </row>
        <row r="12">
          <cell r="F12">
            <v>0</v>
          </cell>
          <cell r="H12">
            <v>25</v>
          </cell>
          <cell r="I12">
            <v>190.26999999999998</v>
          </cell>
          <cell r="J12">
            <v>0</v>
          </cell>
          <cell r="K12">
            <v>0</v>
          </cell>
          <cell r="L12">
            <v>0</v>
          </cell>
          <cell r="M12">
            <v>0</v>
          </cell>
          <cell r="N12">
            <v>0</v>
          </cell>
          <cell r="O12">
            <v>0</v>
          </cell>
          <cell r="P12">
            <v>7.8999999999999995</v>
          </cell>
          <cell r="Q12">
            <v>0</v>
          </cell>
          <cell r="R12">
            <v>0</v>
          </cell>
          <cell r="S12">
            <v>0</v>
          </cell>
          <cell r="T12">
            <v>0</v>
          </cell>
          <cell r="U12">
            <v>0</v>
          </cell>
          <cell r="V12">
            <v>0</v>
          </cell>
          <cell r="W12">
            <v>0</v>
          </cell>
          <cell r="X12">
            <v>0</v>
          </cell>
          <cell r="Y12">
            <v>7.85</v>
          </cell>
          <cell r="Z12">
            <v>0</v>
          </cell>
          <cell r="AA12">
            <v>0</v>
          </cell>
          <cell r="AB12">
            <v>0</v>
          </cell>
          <cell r="AC12">
            <v>0.05</v>
          </cell>
          <cell r="AD12">
            <v>0</v>
          </cell>
          <cell r="AE12">
            <v>0</v>
          </cell>
          <cell r="AF12">
            <v>0</v>
          </cell>
          <cell r="AG12">
            <v>0</v>
          </cell>
          <cell r="AH12">
            <v>0</v>
          </cell>
          <cell r="AI12">
            <v>0</v>
          </cell>
          <cell r="AJ12">
            <v>0</v>
          </cell>
          <cell r="AK12">
            <v>0</v>
          </cell>
          <cell r="AL12">
            <v>0</v>
          </cell>
          <cell r="AM12">
            <v>0</v>
          </cell>
          <cell r="AN12">
            <v>0</v>
          </cell>
          <cell r="AO12">
            <v>0</v>
          </cell>
          <cell r="AP12">
            <v>0</v>
          </cell>
          <cell r="AS12">
            <v>190.26999999999998</v>
          </cell>
        </row>
        <row r="13">
          <cell r="F13">
            <v>0</v>
          </cell>
          <cell r="H13">
            <v>0</v>
          </cell>
          <cell r="I13">
            <v>0</v>
          </cell>
          <cell r="J13">
            <v>2679.4885220000001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2679.4885220000001</v>
          </cell>
        </row>
        <row r="14">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4106.4107830000003</v>
          </cell>
          <cell r="M15">
            <v>0</v>
          </cell>
          <cell r="N15">
            <v>0</v>
          </cell>
          <cell r="O15">
            <v>0</v>
          </cell>
          <cell r="P15">
            <v>15.9415</v>
          </cell>
          <cell r="Q15">
            <v>0</v>
          </cell>
          <cell r="R15">
            <v>0</v>
          </cell>
          <cell r="S15">
            <v>0</v>
          </cell>
          <cell r="T15">
            <v>0</v>
          </cell>
          <cell r="U15">
            <v>0</v>
          </cell>
          <cell r="V15">
            <v>0</v>
          </cell>
          <cell r="W15">
            <v>0</v>
          </cell>
          <cell r="X15">
            <v>0</v>
          </cell>
          <cell r="Y15">
            <v>15.9415</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4231.4107830000003</v>
          </cell>
        </row>
        <row r="16">
          <cell r="F16">
            <v>0</v>
          </cell>
          <cell r="H16">
            <v>0</v>
          </cell>
          <cell r="I16">
            <v>0</v>
          </cell>
          <cell r="J16">
            <v>0</v>
          </cell>
          <cell r="K16">
            <v>0</v>
          </cell>
          <cell r="L16">
            <v>0</v>
          </cell>
          <cell r="M16">
            <v>0.44397300000000001</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0.44397300000000001</v>
          </cell>
        </row>
        <row r="17">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25.705377777777766</v>
          </cell>
          <cell r="Q19">
            <v>0</v>
          </cell>
          <cell r="R19">
            <v>0</v>
          </cell>
          <cell r="S19">
            <v>0</v>
          </cell>
          <cell r="T19">
            <v>0</v>
          </cell>
          <cell r="U19">
            <v>0</v>
          </cell>
          <cell r="V19">
            <v>0.2</v>
          </cell>
          <cell r="W19">
            <v>0</v>
          </cell>
          <cell r="X19">
            <v>0</v>
          </cell>
          <cell r="Y19">
            <v>25.505377777777767</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R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R21">
            <v>0</v>
          </cell>
          <cell r="AS21">
            <v>0.06</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R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R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R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R25">
            <v>0</v>
          </cell>
          <cell r="AS25">
            <v>0.61</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R26">
            <v>0</v>
          </cell>
          <cell r="AS26">
            <v>0.1</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R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85.62</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215.84187777777777</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R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5.0094000000000003</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R31">
            <v>0</v>
          </cell>
          <cell r="AS31">
            <v>5.0094000000000003</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0.2</v>
          </cell>
          <cell r="W32">
            <v>0</v>
          </cell>
          <cell r="X32">
            <v>0</v>
          </cell>
          <cell r="Y32">
            <v>3.7777777777777777E-4</v>
          </cell>
          <cell r="Z32">
            <v>0</v>
          </cell>
          <cell r="AA32">
            <v>0</v>
          </cell>
          <cell r="AB32">
            <v>0</v>
          </cell>
          <cell r="AC32">
            <v>56.879622222222217</v>
          </cell>
          <cell r="AD32">
            <v>0</v>
          </cell>
          <cell r="AE32">
            <v>0</v>
          </cell>
          <cell r="AF32">
            <v>0</v>
          </cell>
          <cell r="AG32">
            <v>0</v>
          </cell>
          <cell r="AH32">
            <v>0</v>
          </cell>
          <cell r="AI32">
            <v>0</v>
          </cell>
          <cell r="AJ32">
            <v>0</v>
          </cell>
          <cell r="AK32">
            <v>0</v>
          </cell>
          <cell r="AL32">
            <v>0</v>
          </cell>
          <cell r="AM32">
            <v>0</v>
          </cell>
          <cell r="AN32">
            <v>0</v>
          </cell>
          <cell r="AO32">
            <v>0</v>
          </cell>
          <cell r="AP32">
            <v>0</v>
          </cell>
          <cell r="AR32">
            <v>0.20037777777777779</v>
          </cell>
          <cell r="AS32">
            <v>64.809622222222217</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1.89</v>
          </cell>
          <cell r="AF34">
            <v>0</v>
          </cell>
          <cell r="AG34">
            <v>0</v>
          </cell>
          <cell r="AH34">
            <v>0</v>
          </cell>
          <cell r="AI34">
            <v>0</v>
          </cell>
          <cell r="AJ34">
            <v>0</v>
          </cell>
          <cell r="AK34">
            <v>0</v>
          </cell>
          <cell r="AL34">
            <v>0</v>
          </cell>
          <cell r="AM34">
            <v>0</v>
          </cell>
          <cell r="AN34">
            <v>0</v>
          </cell>
          <cell r="AO34">
            <v>0</v>
          </cell>
          <cell r="AP34">
            <v>0</v>
          </cell>
          <cell r="AR34">
            <v>0</v>
          </cell>
          <cell r="AS34">
            <v>1.89</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5.71</v>
          </cell>
          <cell r="AG35">
            <v>0</v>
          </cell>
          <cell r="AH35">
            <v>0</v>
          </cell>
          <cell r="AI35">
            <v>0</v>
          </cell>
          <cell r="AJ35">
            <v>0</v>
          </cell>
          <cell r="AK35">
            <v>0</v>
          </cell>
          <cell r="AL35">
            <v>0</v>
          </cell>
          <cell r="AM35">
            <v>0</v>
          </cell>
          <cell r="AN35">
            <v>0</v>
          </cell>
          <cell r="AO35">
            <v>0</v>
          </cell>
          <cell r="AP35">
            <v>0</v>
          </cell>
          <cell r="AR35">
            <v>0</v>
          </cell>
          <cell r="AS35">
            <v>5.71</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R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R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8.4018529999999991</v>
          </cell>
          <cell r="AJ38">
            <v>0</v>
          </cell>
          <cell r="AK38">
            <v>0</v>
          </cell>
          <cell r="AL38">
            <v>0</v>
          </cell>
          <cell r="AM38">
            <v>0</v>
          </cell>
          <cell r="AN38">
            <v>0</v>
          </cell>
          <cell r="AO38">
            <v>0</v>
          </cell>
          <cell r="AP38">
            <v>0</v>
          </cell>
          <cell r="AR38">
            <v>0</v>
          </cell>
          <cell r="AS38">
            <v>8.4018529999999991</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R39">
            <v>0</v>
          </cell>
          <cell r="AS39">
            <v>10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R40">
            <v>0</v>
          </cell>
          <cell r="AS40">
            <v>0.3</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R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R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25.504999999999999</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272.48076400000002</v>
          </cell>
          <cell r="AO43">
            <v>0</v>
          </cell>
          <cell r="AP43">
            <v>0</v>
          </cell>
          <cell r="AR43">
            <v>25.504999999999999</v>
          </cell>
          <cell r="AS43">
            <v>272.48076400000002</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1.43798</v>
          </cell>
          <cell r="AP44">
            <v>0</v>
          </cell>
          <cell r="AR44">
            <v>0</v>
          </cell>
          <cell r="AS44">
            <v>1.43798</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R45">
            <v>0</v>
          </cell>
          <cell r="AS45">
            <v>0</v>
          </cell>
        </row>
        <row r="46">
          <cell r="F46">
            <v>0</v>
          </cell>
          <cell r="H46">
            <v>0</v>
          </cell>
          <cell r="I46">
            <v>0</v>
          </cell>
          <cell r="J46">
            <v>0</v>
          </cell>
          <cell r="K46">
            <v>0</v>
          </cell>
          <cell r="L46">
            <v>125</v>
          </cell>
          <cell r="M46">
            <v>0</v>
          </cell>
          <cell r="N46">
            <v>0</v>
          </cell>
          <cell r="O46">
            <v>0</v>
          </cell>
          <cell r="P46">
            <v>2.72</v>
          </cell>
          <cell r="Q46">
            <v>0</v>
          </cell>
          <cell r="R46">
            <v>0</v>
          </cell>
          <cell r="S46">
            <v>0</v>
          </cell>
          <cell r="T46">
            <v>0</v>
          </cell>
          <cell r="U46">
            <v>0</v>
          </cell>
          <cell r="V46">
            <v>0</v>
          </cell>
          <cell r="W46">
            <v>0</v>
          </cell>
          <cell r="X46">
            <v>0</v>
          </cell>
          <cell r="Y46">
            <v>2.72</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25.193263000000002</v>
          </cell>
          <cell r="AR46">
            <v>127.72</v>
          </cell>
          <cell r="AS46">
            <v>25.193263000000002</v>
          </cell>
        </row>
      </sheetData>
      <sheetData sheetId="11">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2">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3">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4">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5">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6">
        <row r="8">
          <cell r="F8">
            <v>0</v>
          </cell>
          <cell r="G8">
            <v>0</v>
          </cell>
          <cell r="H8">
            <v>0</v>
          </cell>
          <cell r="I8">
            <v>0</v>
          </cell>
          <cell r="J8">
            <v>0</v>
          </cell>
          <cell r="K8">
            <v>0</v>
          </cell>
          <cell r="L8">
            <v>0</v>
          </cell>
          <cell r="M8">
            <v>0</v>
          </cell>
          <cell r="N8">
            <v>0</v>
          </cell>
          <cell r="O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F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row>
        <row r="10">
          <cell r="G10">
            <v>0</v>
          </cell>
          <cell r="AS10">
            <v>0</v>
          </cell>
        </row>
        <row r="11">
          <cell r="F11">
            <v>0</v>
          </cell>
          <cell r="H11">
            <v>0</v>
          </cell>
          <cell r="I11">
            <v>0</v>
          </cell>
          <cell r="J11">
            <v>0</v>
          </cell>
          <cell r="K11">
            <v>0</v>
          </cell>
          <cell r="L11">
            <v>0</v>
          </cell>
          <cell r="M11">
            <v>0</v>
          </cell>
          <cell r="N11">
            <v>0</v>
          </cell>
          <cell r="O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F12">
            <v>0</v>
          </cell>
          <cell r="H12">
            <v>0</v>
          </cell>
          <cell r="I12">
            <v>0</v>
          </cell>
          <cell r="J12">
            <v>0</v>
          </cell>
          <cell r="K12">
            <v>0</v>
          </cell>
          <cell r="L12">
            <v>0</v>
          </cell>
          <cell r="M12">
            <v>0</v>
          </cell>
          <cell r="N12">
            <v>0</v>
          </cell>
          <cell r="O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S12">
            <v>0</v>
          </cell>
        </row>
        <row r="13">
          <cell r="F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S13">
            <v>0</v>
          </cell>
        </row>
        <row r="14">
          <cell r="F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S14">
            <v>0</v>
          </cell>
        </row>
        <row r="15">
          <cell r="F15">
            <v>0</v>
          </cell>
          <cell r="H15">
            <v>0</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S15">
            <v>0</v>
          </cell>
        </row>
        <row r="16">
          <cell r="F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S16">
            <v>0</v>
          </cell>
        </row>
        <row r="17">
          <cell r="F17">
            <v>0</v>
          </cell>
          <cell r="H17">
            <v>0</v>
          </cell>
          <cell r="I17">
            <v>0</v>
          </cell>
          <cell r="J17">
            <v>0</v>
          </cell>
          <cell r="K17">
            <v>0</v>
          </cell>
          <cell r="L17">
            <v>0</v>
          </cell>
          <cell r="M17">
            <v>0</v>
          </cell>
          <cell r="N17">
            <v>0</v>
          </cell>
          <cell r="O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S17">
            <v>0</v>
          </cell>
        </row>
        <row r="18">
          <cell r="F18">
            <v>0</v>
          </cell>
          <cell r="H18">
            <v>0</v>
          </cell>
          <cell r="I18">
            <v>0</v>
          </cell>
          <cell r="J18">
            <v>0</v>
          </cell>
          <cell r="K18">
            <v>0</v>
          </cell>
          <cell r="L18">
            <v>0</v>
          </cell>
          <cell r="M18">
            <v>0</v>
          </cell>
          <cell r="N18">
            <v>0</v>
          </cell>
          <cell r="O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S18">
            <v>0</v>
          </cell>
        </row>
        <row r="19">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F20">
            <v>0</v>
          </cell>
          <cell r="H20">
            <v>0</v>
          </cell>
          <cell r="I20">
            <v>0</v>
          </cell>
          <cell r="J20">
            <v>0</v>
          </cell>
          <cell r="K20">
            <v>0</v>
          </cell>
          <cell r="L20">
            <v>0</v>
          </cell>
          <cell r="M20">
            <v>0</v>
          </cell>
          <cell r="N20">
            <v>0</v>
          </cell>
          <cell r="O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S20">
            <v>0</v>
          </cell>
        </row>
        <row r="21">
          <cell r="F21">
            <v>0</v>
          </cell>
          <cell r="H21">
            <v>0</v>
          </cell>
          <cell r="I21">
            <v>0</v>
          </cell>
          <cell r="J21">
            <v>0</v>
          </cell>
          <cell r="K21">
            <v>0</v>
          </cell>
          <cell r="L21">
            <v>0</v>
          </cell>
          <cell r="M21">
            <v>0</v>
          </cell>
          <cell r="N21">
            <v>0</v>
          </cell>
          <cell r="O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S21">
            <v>0</v>
          </cell>
        </row>
        <row r="22">
          <cell r="F22">
            <v>0</v>
          </cell>
          <cell r="H22">
            <v>0</v>
          </cell>
          <cell r="I22">
            <v>0</v>
          </cell>
          <cell r="J22">
            <v>0</v>
          </cell>
          <cell r="K22">
            <v>0</v>
          </cell>
          <cell r="L22">
            <v>0</v>
          </cell>
          <cell r="M22">
            <v>0</v>
          </cell>
          <cell r="N22">
            <v>0</v>
          </cell>
          <cell r="O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S22">
            <v>0</v>
          </cell>
        </row>
        <row r="23">
          <cell r="F23">
            <v>0</v>
          </cell>
          <cell r="H23">
            <v>0</v>
          </cell>
          <cell r="I23">
            <v>0</v>
          </cell>
          <cell r="J23">
            <v>0</v>
          </cell>
          <cell r="K23">
            <v>0</v>
          </cell>
          <cell r="L23">
            <v>0</v>
          </cell>
          <cell r="M23">
            <v>0</v>
          </cell>
          <cell r="N23">
            <v>0</v>
          </cell>
          <cell r="O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S23">
            <v>0</v>
          </cell>
        </row>
        <row r="24">
          <cell r="F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S24">
            <v>0</v>
          </cell>
        </row>
        <row r="25">
          <cell r="F25">
            <v>0</v>
          </cell>
          <cell r="H25">
            <v>0</v>
          </cell>
          <cell r="I25">
            <v>0</v>
          </cell>
          <cell r="J25">
            <v>0</v>
          </cell>
          <cell r="K25">
            <v>0</v>
          </cell>
          <cell r="L25">
            <v>0</v>
          </cell>
          <cell r="M25">
            <v>0</v>
          </cell>
          <cell r="N25">
            <v>0</v>
          </cell>
          <cell r="O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S25">
            <v>0</v>
          </cell>
        </row>
        <row r="26">
          <cell r="F26">
            <v>0</v>
          </cell>
          <cell r="H26">
            <v>0</v>
          </cell>
          <cell r="I26">
            <v>0</v>
          </cell>
          <cell r="J26">
            <v>0</v>
          </cell>
          <cell r="K26">
            <v>0</v>
          </cell>
          <cell r="L26">
            <v>0</v>
          </cell>
          <cell r="M26">
            <v>0</v>
          </cell>
          <cell r="N26">
            <v>0</v>
          </cell>
          <cell r="O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S26">
            <v>0</v>
          </cell>
        </row>
        <row r="27">
          <cell r="F27">
            <v>0</v>
          </cell>
          <cell r="H27">
            <v>0</v>
          </cell>
          <cell r="I27">
            <v>0</v>
          </cell>
          <cell r="J27">
            <v>0</v>
          </cell>
          <cell r="K27">
            <v>0</v>
          </cell>
          <cell r="L27">
            <v>0</v>
          </cell>
          <cell r="M27">
            <v>0</v>
          </cell>
          <cell r="N27">
            <v>0</v>
          </cell>
          <cell r="O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S27">
            <v>0</v>
          </cell>
        </row>
        <row r="28">
          <cell r="F28">
            <v>0</v>
          </cell>
          <cell r="H28">
            <v>0</v>
          </cell>
          <cell r="I28">
            <v>0</v>
          </cell>
          <cell r="J28">
            <v>0</v>
          </cell>
          <cell r="K28">
            <v>0</v>
          </cell>
          <cell r="L28">
            <v>0</v>
          </cell>
          <cell r="M28">
            <v>0</v>
          </cell>
          <cell r="N28">
            <v>0</v>
          </cell>
          <cell r="O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S28">
            <v>0</v>
          </cell>
        </row>
        <row r="29">
          <cell r="F29">
            <v>0</v>
          </cell>
          <cell r="H29">
            <v>0</v>
          </cell>
          <cell r="I29">
            <v>0</v>
          </cell>
          <cell r="J29">
            <v>0</v>
          </cell>
          <cell r="K29">
            <v>0</v>
          </cell>
          <cell r="L29">
            <v>0</v>
          </cell>
          <cell r="M29">
            <v>0</v>
          </cell>
          <cell r="N29">
            <v>0</v>
          </cell>
          <cell r="O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S29">
            <v>0</v>
          </cell>
        </row>
        <row r="30">
          <cell r="F30">
            <v>0</v>
          </cell>
          <cell r="H30">
            <v>0</v>
          </cell>
          <cell r="I30">
            <v>0</v>
          </cell>
          <cell r="J30">
            <v>0</v>
          </cell>
          <cell r="K30">
            <v>0</v>
          </cell>
          <cell r="L30">
            <v>0</v>
          </cell>
          <cell r="M30">
            <v>0</v>
          </cell>
          <cell r="N30">
            <v>0</v>
          </cell>
          <cell r="O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S30">
            <v>0</v>
          </cell>
        </row>
        <row r="31">
          <cell r="F31">
            <v>0</v>
          </cell>
          <cell r="H31">
            <v>0</v>
          </cell>
          <cell r="I31">
            <v>0</v>
          </cell>
          <cell r="J31">
            <v>0</v>
          </cell>
          <cell r="K31">
            <v>0</v>
          </cell>
          <cell r="L31">
            <v>0</v>
          </cell>
          <cell r="M31">
            <v>0</v>
          </cell>
          <cell r="N31">
            <v>0</v>
          </cell>
          <cell r="O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S31">
            <v>0</v>
          </cell>
        </row>
        <row r="32">
          <cell r="F32">
            <v>0</v>
          </cell>
          <cell r="H32">
            <v>0</v>
          </cell>
          <cell r="I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S32">
            <v>0</v>
          </cell>
        </row>
        <row r="33">
          <cell r="F33">
            <v>0</v>
          </cell>
          <cell r="H33">
            <v>0</v>
          </cell>
          <cell r="I33">
            <v>0</v>
          </cell>
          <cell r="J33">
            <v>0</v>
          </cell>
          <cell r="K33">
            <v>0</v>
          </cell>
          <cell r="L33">
            <v>0</v>
          </cell>
          <cell r="M33">
            <v>0</v>
          </cell>
          <cell r="N33">
            <v>0</v>
          </cell>
          <cell r="O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S33">
            <v>0</v>
          </cell>
        </row>
        <row r="34">
          <cell r="F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S34">
            <v>0</v>
          </cell>
        </row>
        <row r="35">
          <cell r="F35">
            <v>0</v>
          </cell>
          <cell r="H35">
            <v>0</v>
          </cell>
          <cell r="I35">
            <v>0</v>
          </cell>
          <cell r="J35">
            <v>0</v>
          </cell>
          <cell r="K35">
            <v>0</v>
          </cell>
          <cell r="L35">
            <v>0</v>
          </cell>
          <cell r="M35">
            <v>0</v>
          </cell>
          <cell r="N35">
            <v>0</v>
          </cell>
          <cell r="O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S35">
            <v>0</v>
          </cell>
        </row>
        <row r="36">
          <cell r="F36">
            <v>0</v>
          </cell>
          <cell r="H36">
            <v>0</v>
          </cell>
          <cell r="I36">
            <v>0</v>
          </cell>
          <cell r="J36">
            <v>0</v>
          </cell>
          <cell r="K36">
            <v>0</v>
          </cell>
          <cell r="L36">
            <v>0</v>
          </cell>
          <cell r="M36">
            <v>0</v>
          </cell>
          <cell r="N36">
            <v>0</v>
          </cell>
          <cell r="O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S36">
            <v>0</v>
          </cell>
        </row>
        <row r="37">
          <cell r="F37">
            <v>0</v>
          </cell>
          <cell r="H37">
            <v>0</v>
          </cell>
          <cell r="I37">
            <v>0</v>
          </cell>
          <cell r="J37">
            <v>0</v>
          </cell>
          <cell r="K37">
            <v>0</v>
          </cell>
          <cell r="L37">
            <v>0</v>
          </cell>
          <cell r="M37">
            <v>0</v>
          </cell>
          <cell r="N37">
            <v>0</v>
          </cell>
          <cell r="O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S37">
            <v>0</v>
          </cell>
        </row>
        <row r="38">
          <cell r="F38">
            <v>0</v>
          </cell>
          <cell r="H38">
            <v>0</v>
          </cell>
          <cell r="I38">
            <v>0</v>
          </cell>
          <cell r="J38">
            <v>0</v>
          </cell>
          <cell r="K38">
            <v>0</v>
          </cell>
          <cell r="L38">
            <v>0</v>
          </cell>
          <cell r="M38">
            <v>0</v>
          </cell>
          <cell r="N38">
            <v>0</v>
          </cell>
          <cell r="O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S38">
            <v>0</v>
          </cell>
        </row>
        <row r="39">
          <cell r="F39">
            <v>0</v>
          </cell>
          <cell r="H39">
            <v>0</v>
          </cell>
          <cell r="I39">
            <v>0</v>
          </cell>
          <cell r="J39">
            <v>0</v>
          </cell>
          <cell r="K39">
            <v>0</v>
          </cell>
          <cell r="L39">
            <v>0</v>
          </cell>
          <cell r="M39">
            <v>0</v>
          </cell>
          <cell r="N39">
            <v>0</v>
          </cell>
          <cell r="O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S39">
            <v>0</v>
          </cell>
        </row>
        <row r="40">
          <cell r="F40">
            <v>0</v>
          </cell>
          <cell r="H40">
            <v>0</v>
          </cell>
          <cell r="I40">
            <v>0</v>
          </cell>
          <cell r="J40">
            <v>0</v>
          </cell>
          <cell r="K40">
            <v>0</v>
          </cell>
          <cell r="L40">
            <v>0</v>
          </cell>
          <cell r="M40">
            <v>0</v>
          </cell>
          <cell r="N40">
            <v>0</v>
          </cell>
          <cell r="O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S40">
            <v>0</v>
          </cell>
        </row>
        <row r="41">
          <cell r="F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S41">
            <v>0</v>
          </cell>
        </row>
        <row r="42">
          <cell r="F42">
            <v>0</v>
          </cell>
          <cell r="H42">
            <v>0</v>
          </cell>
          <cell r="I42">
            <v>0</v>
          </cell>
          <cell r="J42">
            <v>0</v>
          </cell>
          <cell r="K42">
            <v>0</v>
          </cell>
          <cell r="L42">
            <v>0</v>
          </cell>
          <cell r="M42">
            <v>0</v>
          </cell>
          <cell r="N42">
            <v>0</v>
          </cell>
          <cell r="O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S42">
            <v>0</v>
          </cell>
        </row>
        <row r="43">
          <cell r="F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S43">
            <v>0</v>
          </cell>
        </row>
        <row r="44">
          <cell r="F44">
            <v>0</v>
          </cell>
          <cell r="H44">
            <v>0</v>
          </cell>
          <cell r="I44">
            <v>0</v>
          </cell>
          <cell r="J44">
            <v>0</v>
          </cell>
          <cell r="K44">
            <v>0</v>
          </cell>
          <cell r="L44">
            <v>0</v>
          </cell>
          <cell r="M44">
            <v>0</v>
          </cell>
          <cell r="N44">
            <v>0</v>
          </cell>
          <cell r="O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S44">
            <v>0</v>
          </cell>
        </row>
        <row r="45">
          <cell r="F45">
            <v>0</v>
          </cell>
          <cell r="H45">
            <v>0</v>
          </cell>
          <cell r="I45">
            <v>0</v>
          </cell>
          <cell r="J45">
            <v>0</v>
          </cell>
          <cell r="K45">
            <v>0</v>
          </cell>
          <cell r="L45">
            <v>0</v>
          </cell>
          <cell r="M45">
            <v>0</v>
          </cell>
          <cell r="N45">
            <v>0</v>
          </cell>
          <cell r="O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S45">
            <v>0</v>
          </cell>
        </row>
        <row r="46">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row>
      </sheetData>
      <sheetData sheetId="17"/>
      <sheetData sheetId="18"/>
      <sheetData sheetId="19"/>
      <sheetData sheetId="20"/>
      <sheetData sheetId="21"/>
      <sheetData sheetId="22">
        <row r="184">
          <cell r="E184">
            <v>495</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
          <cell r="B7" t="str">
            <v>Xã Ia Trốk</v>
          </cell>
        </row>
        <row r="10">
          <cell r="B10" t="str">
            <v xml:space="preserve">Dự án giãn dân thôn Plei Rơngol </v>
          </cell>
          <cell r="E10">
            <v>0.35</v>
          </cell>
        </row>
        <row r="26">
          <cell r="B26" t="str">
            <v>Xã Ia Mrơn</v>
          </cell>
        </row>
        <row r="27">
          <cell r="B27" t="str">
            <v>Đấu giá đất ở tại xã Ia Mrơn</v>
          </cell>
          <cell r="E27">
            <v>2</v>
          </cell>
        </row>
        <row r="28">
          <cell r="B28" t="str">
            <v>Khu dân cư đồi Rơ Ga</v>
          </cell>
          <cell r="E28">
            <v>0.75</v>
          </cell>
        </row>
        <row r="29">
          <cell r="B29" t="str">
            <v>Quy hoạch khu dân cư thôn Đăk Chá, khu vực 2 bên đầu cầu</v>
          </cell>
          <cell r="E29">
            <v>0.55000000000000004</v>
          </cell>
        </row>
        <row r="30">
          <cell r="B30" t="str">
            <v>Quy hoạch đất ở từ ngã ba Kim Năng đi trung tâm huyện (2 bên đường)</v>
          </cell>
          <cell r="E30">
            <v>6.64</v>
          </cell>
        </row>
        <row r="37">
          <cell r="B37" t="str">
            <v>Xã Kim Tân</v>
          </cell>
        </row>
        <row r="40">
          <cell r="B40" t="str">
            <v>Khu dân cư giáp Ia Mrơn (Tân Phong)</v>
          </cell>
          <cell r="E40">
            <v>20</v>
          </cell>
        </row>
        <row r="41">
          <cell r="B41" t="str">
            <v>Giãn dân định canh, định cư tập trung 2 thôn dân tộc (Blôm, Mơ Nang 2) tại vị trí tiếp giáp thôn Mơ Nang 1 chưa sáp nhập</v>
          </cell>
          <cell r="E41">
            <v>10</v>
          </cell>
        </row>
        <row r="42">
          <cell r="B42" t="str">
            <v>Khu dân cư từ cây xăng ông Nghiêm đến đường Trần Cao Vân</v>
          </cell>
          <cell r="E42">
            <v>10</v>
          </cell>
        </row>
        <row r="43">
          <cell r="B43" t="str">
            <v xml:space="preserve">Dự án sắp xếp khu dân cư, xây dựng  thôn, làng kiểu mẫu NTM </v>
          </cell>
          <cell r="E43">
            <v>5</v>
          </cell>
        </row>
        <row r="44">
          <cell r="B44" t="str">
            <v>Quy hoạch đất ở</v>
          </cell>
          <cell r="E44">
            <v>2.86</v>
          </cell>
        </row>
        <row r="48">
          <cell r="B48" t="str">
            <v>Xã Chư Răng</v>
          </cell>
        </row>
        <row r="49">
          <cell r="E49">
            <v>2.8</v>
          </cell>
        </row>
        <row r="50">
          <cell r="B50" t="str">
            <v>Quy hoạch đất ở thôn Pleiku, Vòng Bong</v>
          </cell>
          <cell r="E50">
            <v>5</v>
          </cell>
        </row>
        <row r="59">
          <cell r="B59" t="str">
            <v>Xã Pờ Tó</v>
          </cell>
        </row>
        <row r="61">
          <cell r="B61" t="str">
            <v>Khu dân cư các thôn làng: cầu Kliếc A vào làng Chư Gu</v>
          </cell>
          <cell r="E61">
            <v>8.19</v>
          </cell>
        </row>
        <row r="63">
          <cell r="B63" t="str">
            <v>Quy hoạch đất ở thôn 4</v>
          </cell>
          <cell r="E63">
            <v>2</v>
          </cell>
        </row>
        <row r="70">
          <cell r="B70" t="str">
            <v>Xã Ia Broai</v>
          </cell>
        </row>
        <row r="73">
          <cell r="B73" t="str">
            <v xml:space="preserve">Dự án sắp xếp khu dân cư, xây dựng  thôn, làng kiểu mẫu NTM </v>
          </cell>
          <cell r="E73">
            <v>2.35</v>
          </cell>
        </row>
        <row r="74">
          <cell r="B74" t="str">
            <v>Quy hoạch đất ở buôn Tul</v>
          </cell>
          <cell r="E74">
            <v>0.3</v>
          </cell>
        </row>
        <row r="82">
          <cell r="B82" t="str">
            <v>Xã Ia Tul</v>
          </cell>
        </row>
        <row r="85">
          <cell r="B85" t="str">
            <v>Mở rộng khu dân cư Bôn Jứ (Bôn Tong Ố chưa sáp nhập)</v>
          </cell>
          <cell r="E85">
            <v>3</v>
          </cell>
        </row>
        <row r="86">
          <cell r="B86" t="str">
            <v>Mở rộng khu dân cư vườn điều giáp xã Ia Tul</v>
          </cell>
          <cell r="E86">
            <v>4</v>
          </cell>
        </row>
        <row r="87">
          <cell r="B87" t="str">
            <v>Khu dân cư phía Bắc Bôn Tơ Khế</v>
          </cell>
          <cell r="E87">
            <v>8.629999999999999</v>
          </cell>
        </row>
        <row r="88">
          <cell r="B88" t="str">
            <v>Khu dân cư phía Đông Bôn Biah B</v>
          </cell>
          <cell r="E88">
            <v>4</v>
          </cell>
        </row>
        <row r="89">
          <cell r="B89" t="str">
            <v>Khu dân cư phía Đông núi Chư Mố</v>
          </cell>
          <cell r="E89">
            <v>6.43</v>
          </cell>
        </row>
        <row r="93">
          <cell r="B93" t="str">
            <v>Xã Ia KDăm</v>
          </cell>
        </row>
        <row r="95">
          <cell r="B95" t="str">
            <v>Điểm dân cư từ ChKo đi Bôn Dlai Bầu</v>
          </cell>
          <cell r="E95">
            <v>2.57</v>
          </cell>
        </row>
        <row r="96">
          <cell r="B96" t="str">
            <v>Quy hoạch đất ở từ làng H'Bel tới cầu</v>
          </cell>
          <cell r="E96">
            <v>1.2000000000000002</v>
          </cell>
        </row>
        <row r="97">
          <cell r="B97" t="str">
            <v>Quy hoạch đất ở từ đầu làng Plei Toan đến làng H'Bel</v>
          </cell>
          <cell r="E97">
            <v>2.5</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1"/>
      <sheetName val="General information 2"/>
      <sheetName val="1_Xa Ia Trok"/>
      <sheetName val="2_Xa Ia Mron"/>
      <sheetName val="3_Xa Kim Tan"/>
      <sheetName val="4_Xa Chu Rang"/>
      <sheetName val="5_Xa Po To"/>
      <sheetName val="6_Xa Ia Broai"/>
      <sheetName val="7_Xa Ia Tul"/>
      <sheetName val="8_Xa Chu Mo"/>
      <sheetName val="9_Xa Ia KDam"/>
      <sheetName val="10_Off"/>
      <sheetName val="11_Off"/>
      <sheetName val="12_Off"/>
      <sheetName val="13_Off"/>
      <sheetName val="14_Off"/>
      <sheetName val="15_Off"/>
      <sheetName val="LUA"/>
      <sheetName val="NHK"/>
      <sheetName val="CLN"/>
      <sheetName val="RPH"/>
      <sheetName val="RDD"/>
      <sheetName val="RSX"/>
      <sheetName val="NTS"/>
      <sheetName val="LMU"/>
      <sheetName val="NKH"/>
      <sheetName val="CQP"/>
      <sheetName val="CAN"/>
      <sheetName val="SKK"/>
      <sheetName val="SKT"/>
      <sheetName val="SKN"/>
      <sheetName val="TMD"/>
      <sheetName val="SKC"/>
      <sheetName val="SKS"/>
      <sheetName val="DHT"/>
      <sheetName val="DHT_DGT"/>
      <sheetName val="DHT_DTL"/>
      <sheetName val="DHT_DVH"/>
      <sheetName val="DHT_DGD"/>
      <sheetName val="DHT_DYT"/>
      <sheetName val="DHT_DTT"/>
      <sheetName val="DHT_DNL"/>
      <sheetName val="DHT_CHO"/>
      <sheetName val="DDT"/>
      <sheetName val="DDL"/>
      <sheetName val="DRA"/>
      <sheetName val="ONT"/>
      <sheetName val="ODT"/>
      <sheetName val="TSC"/>
      <sheetName val="DTS"/>
      <sheetName val="DNG"/>
      <sheetName val="TON"/>
      <sheetName val="NTD"/>
      <sheetName val="SKX"/>
      <sheetName val="DSH"/>
      <sheetName val="DKV"/>
      <sheetName val="TIN"/>
      <sheetName val="SON"/>
      <sheetName val="MNC"/>
      <sheetName val="P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84">
          <cell r="B84" t="str">
            <v>Dự án trồng rừng Thuận Thiên Phúc</v>
          </cell>
          <cell r="E84">
            <v>247.01</v>
          </cell>
        </row>
        <row r="95">
          <cell r="B95" t="str">
            <v>Dự án trồng rừng khác</v>
          </cell>
          <cell r="E95">
            <v>125</v>
          </cell>
          <cell r="F95" t="str">
            <v>Quyết định số 766/QĐ-UBND</v>
          </cell>
        </row>
        <row r="106">
          <cell r="E106">
            <v>122.99</v>
          </cell>
        </row>
      </sheetData>
      <sheetData sheetId="23" refreshError="1"/>
      <sheetData sheetId="24" refreshError="1"/>
      <sheetData sheetId="25" refreshError="1">
        <row r="37">
          <cell r="B37" t="str">
            <v>Xã Kim Tân</v>
          </cell>
        </row>
        <row r="48">
          <cell r="B48" t="str">
            <v>Xã Chư Răng</v>
          </cell>
        </row>
        <row r="55">
          <cell r="B55" t="str">
            <v>Chăn nuôi heo Công ty Thanh Long (Tổng diện tích 14 ha, phân bổ 2021 07 ha)</v>
          </cell>
        </row>
        <row r="56">
          <cell r="B56" t="str">
            <v>Chăn nuôi heo công nghệ cao-Cty TNHH MTV TM Thanh Trang (Tổng diện tích 24 ha, phân bổ 2021 10 ha)</v>
          </cell>
          <cell r="F56" t="str">
            <v>Công văn số 2049/UBND-KTTH ngày 02/10/2020 của UBND tỉnh Gia Lai</v>
          </cell>
        </row>
        <row r="58">
          <cell r="B58" t="str">
            <v>Dự án chăn nuôi Công ty Farmtech</v>
          </cell>
          <cell r="E58">
            <v>24</v>
          </cell>
        </row>
        <row r="59">
          <cell r="B59" t="str">
            <v>Xã Pờ Tó</v>
          </cell>
        </row>
        <row r="64">
          <cell r="B64" t="str">
            <v>Trang trại chăn nuôi Hoàng Quân Farrm</v>
          </cell>
        </row>
        <row r="65">
          <cell r="B65" t="str">
            <v>Chăn nuôi heo Công ty Bảo An</v>
          </cell>
        </row>
        <row r="66">
          <cell r="B66" t="str">
            <v>Trang trại chăn nuôi heo thịt kết hợp chăm sóc, phát triển cây cao su-Cty TNHH MTV Chăn nuôi heo Trung Nguyên (Tổng diện tích 183,83 ha, phân bổ 2021 20,83 ha)</v>
          </cell>
        </row>
      </sheetData>
      <sheetData sheetId="26" refreshError="1"/>
      <sheetData sheetId="27" refreshError="1">
        <row r="8">
          <cell r="B8" t="str">
            <v xml:space="preserve">Đất xây dựng Trụ sở làm việc Công an các xã </v>
          </cell>
          <cell r="E8">
            <v>0.05</v>
          </cell>
        </row>
      </sheetData>
      <sheetData sheetId="28" refreshError="1"/>
      <sheetData sheetId="29" refreshError="1"/>
      <sheetData sheetId="30" refreshError="1"/>
      <sheetData sheetId="31" refreshError="1">
        <row r="8">
          <cell r="B8" t="str">
            <v>Chuyển mục đích sử dụng đất ở sang đất thương mại, dịch vụ</v>
          </cell>
          <cell r="E8">
            <v>0.2</v>
          </cell>
        </row>
        <row r="26">
          <cell r="B26" t="str">
            <v>Xã Ia Mrơn</v>
          </cell>
        </row>
        <row r="28">
          <cell r="B28" t="str">
            <v>Cho thuê đất xây dựng nhà hàng, khu vui chơi, xã, huyện (Công ty TNHH Trang Vy)</v>
          </cell>
          <cell r="E28">
            <v>1.5</v>
          </cell>
        </row>
        <row r="37">
          <cell r="B37" t="str">
            <v>Xã Kim Tân</v>
          </cell>
        </row>
        <row r="39">
          <cell r="B39" t="str">
            <v>Chuyển mục đích sử dụng đất nông nghiệp sang đất thương mại, dịch vụ thuộc  tờ bản đồ số 06,15</v>
          </cell>
          <cell r="E39">
            <v>0.5</v>
          </cell>
        </row>
      </sheetData>
      <sheetData sheetId="32" refreshError="1">
        <row r="7">
          <cell r="B7" t="str">
            <v>Xã Ia Trốk</v>
          </cell>
        </row>
        <row r="8">
          <cell r="B8" t="str">
            <v>Chuyển đổi mục đích từ đất nông nghiệp sang đất phi NN (sản xuất kinh doanh) tại xã Ia Trốk</v>
          </cell>
          <cell r="E8">
            <v>0.5</v>
          </cell>
        </row>
        <row r="70">
          <cell r="B70" t="str">
            <v>Xã Ia Broai</v>
          </cell>
        </row>
        <row r="71">
          <cell r="B71" t="str">
            <v>Nhà máy sản xuất vật liệu xây dựng không nung, gạch bê tông bọt</v>
          </cell>
          <cell r="E71">
            <v>0.1</v>
          </cell>
        </row>
        <row r="82">
          <cell r="B82" t="str">
            <v>Xã Ia Tul</v>
          </cell>
        </row>
        <row r="83">
          <cell r="B83" t="str">
            <v>Chuyển đổi mục đích từ đất nông nghiệp sang đất phi NN (sản xuất kinh doanh) tại xã Ia Tul</v>
          </cell>
          <cell r="E83">
            <v>0.5</v>
          </cell>
        </row>
        <row r="104">
          <cell r="B104" t="str">
            <v>Xã Chư Mố</v>
          </cell>
        </row>
        <row r="105">
          <cell r="B105" t="str">
            <v>Chuyển đổi mục đích từ đất nông nghiệp sang đất phi NN (sản xuất kinh doanh) tại xã Chư Mố</v>
          </cell>
          <cell r="E105">
            <v>0.5</v>
          </cell>
        </row>
      </sheetData>
      <sheetData sheetId="33" refreshError="1"/>
      <sheetData sheetId="34" refreshError="1"/>
      <sheetData sheetId="35" refreshError="1">
        <row r="8">
          <cell r="B8" t="str">
            <v>Đường liên xã Ia Trok đi Ia Mrơn (Đoạn chạy dọc theo tuyến kênh B22 từ cánh đồng thôn H'Lil 2 xã Ia Mrơn đến sân vận động xã Ia Trok</v>
          </cell>
        </row>
        <row r="26">
          <cell r="B26" t="str">
            <v>Xã Ia Mrơn</v>
          </cell>
        </row>
        <row r="28">
          <cell r="B28" t="str">
            <v>Đường bê tông xi măng nội đồng thôn H'lil 1</v>
          </cell>
          <cell r="E28">
            <v>1</v>
          </cell>
          <cell r="F28" t="str">
            <v>Danh mục công trình đầu tư công trung hạn 2021-2025</v>
          </cell>
        </row>
        <row r="31">
          <cell r="B31" t="str">
            <v>Đường liên xã Ia Mrơn đi Ia Yeng (nhánh 1: Đoạn từ Quốc lộ Trường Sơn Đông (nhà ông Tuấn) đến đường BTXM đi xã Ia Yeng; nhánh 2: từ đường BTXM hiện trạng đến Quốc lộ Trường Sơn Đông)</v>
          </cell>
          <cell r="E31">
            <v>4</v>
          </cell>
        </row>
        <row r="33">
          <cell r="B33" t="str">
            <v>Đoạn từ đường Phạm Hồng Thái đến đường Cù Chính Lan</v>
          </cell>
          <cell r="E33">
            <v>0.32</v>
          </cell>
          <cell r="F33" t="str">
            <v>Quyết định số 130/QĐ-SXD ngày 28/12/2017</v>
          </cell>
        </row>
        <row r="34">
          <cell r="B34" t="str">
            <v>Đoạn từ đường Phan Đình Phùng đến đường Nguyễn Văn Linh</v>
          </cell>
          <cell r="E34">
            <v>0.47</v>
          </cell>
          <cell r="F34" t="str">
            <v>Quyết định số 130/QĐ-SXD ngày 28/12/2017</v>
          </cell>
        </row>
        <row r="37">
          <cell r="B37" t="str">
            <v>Xã Kim Tân</v>
          </cell>
        </row>
        <row r="38">
          <cell r="B38" t="str">
            <v>Đầu tư kết cấu hạ tầng</v>
          </cell>
          <cell r="E38">
            <v>30</v>
          </cell>
          <cell r="F38" t="str">
            <v>Quyết định số 766/QĐ-UBND</v>
          </cell>
        </row>
        <row r="41">
          <cell r="B41" t="str">
            <v>Đường Trần Quốc Toản</v>
          </cell>
          <cell r="E41">
            <v>0.6</v>
          </cell>
          <cell r="F41" t="str">
            <v>Văn bản số 956/UBND-VP 
ngày 20/6/2019 của UBND huyện</v>
          </cell>
        </row>
        <row r="59">
          <cell r="B59" t="str">
            <v>Xã Pờ Tó</v>
          </cell>
        </row>
        <row r="60">
          <cell r="B60" t="str">
            <v>Đường tràn qua thao trường huấn luyện huyện và khu sản xuất xã Pờ Tó</v>
          </cell>
          <cell r="E60">
            <v>1.4</v>
          </cell>
        </row>
        <row r="61">
          <cell r="B61" t="str">
            <v>Đường đi nội đồng, nội thôn</v>
          </cell>
        </row>
        <row r="62">
          <cell r="B62" t="str">
            <v>Đường nội đồng thôn 2-bãi bắn</v>
          </cell>
        </row>
        <row r="71">
          <cell r="B71" t="str">
            <v>Nâng cấp mở rộng, sửa chữa đường liên xã phía đông Sông Ba</v>
          </cell>
        </row>
        <row r="72">
          <cell r="B72" t="str">
            <v>Đường liên xã Ia Broăi đi Chư Mố (Đoạn ra khu sản xuất tập trung cánh đồng xã Ia Broăi-Ia Tul-Chư Mố</v>
          </cell>
          <cell r="E72">
            <v>1.1666666666666667</v>
          </cell>
        </row>
        <row r="82">
          <cell r="B82" t="str">
            <v>Xã Ia Tul</v>
          </cell>
        </row>
        <row r="85">
          <cell r="B85" t="str">
            <v>Đường giao thông đến kênh trạm bơm số 01</v>
          </cell>
          <cell r="E85">
            <v>0.2</v>
          </cell>
          <cell r="F85" t="str">
            <v>Nghị quyết số 139/NQ-HĐND ngày 6/12/2018 của HĐND tỉnh</v>
          </cell>
        </row>
        <row r="86">
          <cell r="B86" t="str">
            <v>Đường  giao thông nội đồng trạm bơm điện số 02</v>
          </cell>
          <cell r="E86">
            <v>0.2</v>
          </cell>
          <cell r="F86" t="str">
            <v>Nghị quyết số 139/NQ-HĐND ngày 6/12/2018 của HĐND tỉnh</v>
          </cell>
        </row>
      </sheetData>
      <sheetData sheetId="36" refreshError="1">
        <row r="37">
          <cell r="B37" t="str">
            <v>Xã Kim Tân</v>
          </cell>
        </row>
        <row r="38">
          <cell r="B38" t="str">
            <v>Mương tiêu nội đồng thôn Plơi Toan đoạn từ đất bà R'Ô Đơl đến đất Mí Tho (R'mah H'Buat)</v>
          </cell>
          <cell r="F38" t="str">
            <v>Danh mục công trình đầu tư công trung hạn 2021-2026</v>
          </cell>
        </row>
        <row r="70">
          <cell r="B70" t="str">
            <v>Xã Ia Broai</v>
          </cell>
        </row>
        <row r="71">
          <cell r="B71" t="str">
            <v>Hệ thống mương thoát nước Bôn Jứ</v>
          </cell>
          <cell r="F71" t="str">
            <v>Danh mục công trình đầu tư công trung hạn 2021-2026</v>
          </cell>
        </row>
        <row r="72">
          <cell r="E72">
            <v>46.06</v>
          </cell>
        </row>
        <row r="83">
          <cell r="E83">
            <v>291</v>
          </cell>
        </row>
        <row r="94">
          <cell r="E94">
            <v>90.94</v>
          </cell>
        </row>
        <row r="105">
          <cell r="B105" t="str">
            <v>Công trình thủy lợi hồ chứa nước Ia Thul, tỉnh Gia Lai</v>
          </cell>
          <cell r="E105">
            <v>226.7</v>
          </cell>
        </row>
      </sheetData>
      <sheetData sheetId="37" refreshError="1">
        <row r="37">
          <cell r="B37" t="str">
            <v>Xã Kim Tân</v>
          </cell>
        </row>
        <row r="38">
          <cell r="B38" t="str">
            <v>Nhà văn hóa Thôn Mơ Nang 2</v>
          </cell>
          <cell r="F38" t="str">
            <v>Danh mục công trình đầu tư công trung hạn 2021-2025</v>
          </cell>
        </row>
      </sheetData>
      <sheetData sheetId="38" refreshError="1">
        <row r="104">
          <cell r="B104" t="str">
            <v>Xã Chư Mố</v>
          </cell>
        </row>
        <row r="105">
          <cell r="B105" t="str">
            <v xml:space="preserve">Mở rộng khuôn viên Trường Tiểu học </v>
          </cell>
          <cell r="E105">
            <v>0.2</v>
          </cell>
        </row>
      </sheetData>
      <sheetData sheetId="39" refreshError="1"/>
      <sheetData sheetId="40" refreshError="1">
        <row r="26">
          <cell r="B26" t="str">
            <v>Xã Ia Mrơn</v>
          </cell>
        </row>
        <row r="27">
          <cell r="B27" t="str">
            <v>Giao đất xây dựng sân bóng xã Ia Mrơn (xây dựng NTM)</v>
          </cell>
          <cell r="E27">
            <v>1.8</v>
          </cell>
        </row>
        <row r="82">
          <cell r="B82" t="str">
            <v>Xã Ia Tul</v>
          </cell>
        </row>
        <row r="83">
          <cell r="B83" t="str">
            <v>Giao đất xây dựng sân bóng xã Ia Tul (xây dựng NTM)</v>
          </cell>
          <cell r="E83">
            <v>0.5</v>
          </cell>
        </row>
      </sheetData>
      <sheetData sheetId="41" refreshError="1">
        <row r="8">
          <cell r="B8" t="str">
            <v>Hoàn thiện lưới điện phân phối tỉnh Gia Lai (đồng bộ dự án KfW3.1)</v>
          </cell>
          <cell r="E8">
            <v>0.04</v>
          </cell>
        </row>
        <row r="9">
          <cell r="B9" t="str">
            <v>Đường dây 500KV Pleiku - Krong Buck</v>
          </cell>
        </row>
        <row r="39">
          <cell r="B39" t="str">
            <v>Thủy điện Ia Pa công ty Hưng Long</v>
          </cell>
          <cell r="E39">
            <v>34.94</v>
          </cell>
        </row>
        <row r="40">
          <cell r="B40" t="str">
            <v>Dự án Cụm Nhà máy điện gió số 1 huyện Ia Pa</v>
          </cell>
          <cell r="E40">
            <v>108.33333333333333</v>
          </cell>
        </row>
        <row r="42">
          <cell r="E42">
            <v>108.33333333333333</v>
          </cell>
        </row>
        <row r="50">
          <cell r="B50" t="str">
            <v>Đất dự phòng đấu nối</v>
          </cell>
        </row>
        <row r="63">
          <cell r="B63" t="str">
            <v>Dự án Cụm Nhà máy điện gió số 2 huyện Ia Pa</v>
          </cell>
        </row>
      </sheetData>
      <sheetData sheetId="42" refreshError="1"/>
      <sheetData sheetId="43" refreshError="1"/>
      <sheetData sheetId="44" refreshError="1">
        <row r="37">
          <cell r="B37" t="str">
            <v>Xã Kim Tân</v>
          </cell>
        </row>
        <row r="38">
          <cell r="B38" t="str">
            <v>Khu du lich làng BLôm</v>
          </cell>
          <cell r="E38">
            <v>8.18</v>
          </cell>
        </row>
        <row r="39">
          <cell r="B39" t="str">
            <v>Khu du lịch thác Voi</v>
          </cell>
          <cell r="E39">
            <v>7</v>
          </cell>
        </row>
        <row r="82">
          <cell r="B82" t="str">
            <v>Xã Ia Tul</v>
          </cell>
        </row>
        <row r="83">
          <cell r="B83" t="str">
            <v>Đất du lịch khu vực suối Tul</v>
          </cell>
          <cell r="E83">
            <v>7</v>
          </cell>
        </row>
        <row r="104">
          <cell r="B104" t="str">
            <v>Xã Chư Mố</v>
          </cell>
        </row>
        <row r="105">
          <cell r="B105" t="str">
            <v>Quy hoạch đất du lịch núi Chư Mố</v>
          </cell>
          <cell r="E105">
            <v>48</v>
          </cell>
          <cell r="F105" t="str">
            <v>CV 1476/UBND-VP VV xin góp ý đối với nhiệm vụ quy hoạch chung xây dựng trung tâm huyện IaPa đến năm 2035 và đầu tư phát triển khu du lịch tại núi Chư Mố</v>
          </cell>
        </row>
      </sheetData>
      <sheetData sheetId="45" refreshError="1"/>
      <sheetData sheetId="46" refreshError="1">
        <row r="7">
          <cell r="B7" t="str">
            <v>Xã Ia Trốk</v>
          </cell>
        </row>
        <row r="8">
          <cell r="B8" t="str">
            <v>Mở rộng các Khu dân cư, khu vực đối diện hạt chín thuộc tờ bản đồ số 24</v>
          </cell>
          <cell r="E8">
            <v>1.62</v>
          </cell>
        </row>
        <row r="27">
          <cell r="E27">
            <v>2</v>
          </cell>
        </row>
        <row r="38">
          <cell r="B38" t="str">
            <v>Đấu giá đất ở tại xã Kim Tân và Ia Mrơn</v>
          </cell>
          <cell r="E38">
            <v>3</v>
          </cell>
        </row>
        <row r="59">
          <cell r="B59" t="str">
            <v>Xã Pờ Tó</v>
          </cell>
        </row>
        <row r="60">
          <cell r="B60" t="str">
            <v>Khu giãn dân thôn 1</v>
          </cell>
          <cell r="E60">
            <v>7</v>
          </cell>
        </row>
        <row r="70">
          <cell r="B70" t="str">
            <v>Xã Ia Broai</v>
          </cell>
        </row>
        <row r="71">
          <cell r="B71" t="str">
            <v>Giao đất, chuyển mục đích sử dụng đất thực hiện Đề án sắp xếp, bố trí khu dân cư bôn Jứ, xã Ia Broăi, huyện Ia Pa</v>
          </cell>
          <cell r="E71">
            <v>3.5</v>
          </cell>
          <cell r="F71" t="str">
            <v>Quyết định số  222/QĐ-UBND ngày 21/7/2020 của UBND huyện Ia Pa</v>
          </cell>
        </row>
        <row r="73">
          <cell r="B73" t="str">
            <v xml:space="preserve">Dự án sắp xếp khu dân cư, xây dựng  thôn, làng kiểu mẫu NTM </v>
          </cell>
          <cell r="C73" t="str">
            <v>Bôn Jứ, xã Ia Broắi</v>
          </cell>
          <cell r="E73">
            <v>2.35</v>
          </cell>
        </row>
      </sheetData>
      <sheetData sheetId="47" refreshError="1"/>
      <sheetData sheetId="48" refreshError="1"/>
      <sheetData sheetId="49" refreshError="1"/>
      <sheetData sheetId="50" refreshError="1"/>
      <sheetData sheetId="51" refreshError="1"/>
      <sheetData sheetId="52" refreshError="1">
        <row r="7">
          <cell r="B7" t="str">
            <v>Xã Ia Trốk</v>
          </cell>
        </row>
        <row r="8">
          <cell r="B8" t="str">
            <v>Đất xây dựng nghĩa địa tại xã Ia Trốk</v>
          </cell>
          <cell r="E8">
            <v>0.5</v>
          </cell>
        </row>
        <row r="26">
          <cell r="B26" t="str">
            <v>Xã Ia Mrơn</v>
          </cell>
        </row>
        <row r="27">
          <cell r="E27">
            <v>5</v>
          </cell>
        </row>
        <row r="37">
          <cell r="B37" t="str">
            <v>Xã Kim Tân</v>
          </cell>
        </row>
        <row r="38">
          <cell r="B38" t="str">
            <v>Xây dựng nghĩa trang huyện</v>
          </cell>
          <cell r="E38">
            <v>5</v>
          </cell>
        </row>
      </sheetData>
      <sheetData sheetId="53" refreshError="1">
        <row r="38">
          <cell r="B38" t="str">
            <v>Khai thác đất cấp phối</v>
          </cell>
          <cell r="C38" t="str">
            <v>Thôn Mơ Nang 2 xã Kim Tân</v>
          </cell>
          <cell r="E38">
            <v>8</v>
          </cell>
          <cell r="F38" t="str">
            <v>Chuyển từ 2018 sang</v>
          </cell>
        </row>
        <row r="93">
          <cell r="B93" t="str">
            <v>Xã Ia KDăm</v>
          </cell>
        </row>
        <row r="94">
          <cell r="E94">
            <v>10</v>
          </cell>
          <cell r="F94" t="str">
            <v>Chuyển từ 2018 sang</v>
          </cell>
        </row>
      </sheetData>
      <sheetData sheetId="54" refreshError="1"/>
      <sheetData sheetId="55" refreshError="1"/>
      <sheetData sheetId="56" refreshError="1"/>
      <sheetData sheetId="57" refreshError="1"/>
      <sheetData sheetId="58" refreshError="1"/>
      <sheetData sheetId="59" refreshError="1">
        <row r="119">
          <cell r="B119" t="str">
            <v>Đất phi nông nghiệp khác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01CH"/>
      <sheetName val="02CH"/>
      <sheetName val="Sheet1"/>
      <sheetName val="03CH"/>
      <sheetName val="04CH"/>
      <sheetName val="05CH"/>
      <sheetName val="KH_2018"/>
      <sheetName val="01_CH"/>
      <sheetName val="03_CH"/>
      <sheetName val="04_CH"/>
      <sheetName val="05_CH"/>
      <sheetName val="06_CH"/>
      <sheetName val="07_CH"/>
      <sheetName val="DMCT_16_20"/>
      <sheetName val="11CH"/>
      <sheetName val="12CH"/>
      <sheetName val="08_CH"/>
      <sheetName val="Compare"/>
      <sheetName val="Compare 2"/>
      <sheetName val="Land profits"/>
      <sheetName val="Sheet2"/>
      <sheetName val="02_CH"/>
    </sheetNames>
    <sheetDataSet>
      <sheetData sheetId="0" refreshError="1"/>
      <sheetData sheetId="1" refreshError="1">
        <row r="30">
          <cell r="B30" t="str">
            <v>Đất phát triển giao thông</v>
          </cell>
        </row>
        <row r="32">
          <cell r="B32" t="str">
            <v>Đất xây dựng cơ sở văn hóa</v>
          </cell>
        </row>
        <row r="33">
          <cell r="B33" t="str">
            <v>Đất xây dựng cơ sở y tế</v>
          </cell>
        </row>
        <row r="34">
          <cell r="B34" t="str">
            <v>Đất xây dựng cơ sở giáo dục</v>
          </cell>
        </row>
        <row r="35">
          <cell r="B35" t="str">
            <v>Đất xây dựng cơ sở thể dục thể thao</v>
          </cell>
        </row>
        <row r="47">
          <cell r="B47" t="str">
            <v>Đất cơ sở tôn giáo</v>
          </cell>
        </row>
        <row r="48">
          <cell r="B48" t="str">
            <v>Đất làm nghĩa trang, nghĩa địa</v>
          </cell>
        </row>
        <row r="50">
          <cell r="B50" t="str">
            <v>Đất sinh hoạt cộng đồng</v>
          </cell>
        </row>
        <row r="55">
          <cell r="B55" t="str">
            <v>Đất phi nông nghiệp khác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hực hiện 2020"/>
      <sheetName val="Sheet3"/>
      <sheetName val="01 CH"/>
      <sheetName val="02CH"/>
      <sheetName val="03CH"/>
      <sheetName val="04CH"/>
      <sheetName val="05CH"/>
      <sheetName val="06 CH"/>
      <sheetName val="07 CH"/>
      <sheetName val="08 CH"/>
      <sheetName val="09 CH"/>
      <sheetName val="10 CH"/>
      <sheetName val="DMCT_21_30"/>
      <sheetName val="11CH"/>
      <sheetName val="12CH"/>
      <sheetName val="13 CH"/>
      <sheetName val="KH_2021"/>
      <sheetName val="Compare 20-30"/>
      <sheetName val="Compare 2"/>
      <sheetName val="Compare"/>
      <sheetName val="Land pro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O12">
            <v>159.27000000000001</v>
          </cell>
        </row>
        <row r="13">
          <cell r="H13">
            <v>197.85</v>
          </cell>
        </row>
      </sheetData>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01CH"/>
      <sheetName val="03CH"/>
      <sheetName val="04CH"/>
      <sheetName val="05CH"/>
      <sheetName val="10CH"/>
      <sheetName val="DMCT_16_20"/>
      <sheetName val="12CH"/>
    </sheetNames>
    <sheetDataSet>
      <sheetData sheetId="0"/>
      <sheetData sheetId="1"/>
      <sheetData sheetId="2">
        <row r="9">
          <cell r="K9">
            <v>2137.5469890000004</v>
          </cell>
          <cell r="L9">
            <v>1758.0591119999999</v>
          </cell>
          <cell r="M9">
            <v>3361.9763609999995</v>
          </cell>
          <cell r="N9">
            <v>3961.4903929999996</v>
          </cell>
          <cell r="O9">
            <v>2237.88</v>
          </cell>
          <cell r="P9">
            <v>3122.063956</v>
          </cell>
          <cell r="Q9">
            <v>11806.602123999999</v>
          </cell>
          <cell r="R9">
            <v>3552.8464569999996</v>
          </cell>
          <cell r="S9">
            <v>4442.971923000001</v>
          </cell>
          <cell r="T9">
            <v>1755.30312</v>
          </cell>
          <cell r="U9">
            <v>3504.6762259999991</v>
          </cell>
          <cell r="V9">
            <v>4194.1399999999994</v>
          </cell>
          <cell r="W9">
            <v>4230.54</v>
          </cell>
          <cell r="X9">
            <v>1904.5981240000001</v>
          </cell>
          <cell r="Y9">
            <v>2693.9219170000001</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phattrienbenvung21.com/nguyen-ninh-hai/" TargetMode="External"/><Relationship Id="rId1" Type="http://schemas.openxmlformats.org/officeDocument/2006/relationships/hyperlink" Target="mailto:Nguyenninhhaipleiku@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J9" sqref="J9"/>
    </sheetView>
  </sheetViews>
  <sheetFormatPr defaultColWidth="11.42578125" defaultRowHeight="15.75" x14ac:dyDescent="0.25"/>
  <cols>
    <col min="1" max="1" width="6" style="3" customWidth="1"/>
    <col min="2" max="2" width="14.28515625" style="3" customWidth="1"/>
    <col min="3" max="3" width="66.7109375" style="3" customWidth="1"/>
    <col min="4" max="16384" width="11.42578125" style="3"/>
  </cols>
  <sheetData>
    <row r="1" spans="1:3" s="12" customFormat="1" ht="21" x14ac:dyDescent="0.3">
      <c r="A1" s="1074" t="s">
        <v>205</v>
      </c>
      <c r="B1" s="1074"/>
      <c r="C1" s="1074"/>
    </row>
    <row r="2" spans="1:3" s="12" customFormat="1" ht="18.75" x14ac:dyDescent="0.3">
      <c r="A2" s="1076" t="str">
        <f>'03CH'!A2:X2</f>
        <v>QUY HOẠCH SỬ DỤNG ĐẤT ĐẾN NĂM 2030</v>
      </c>
      <c r="B2" s="1076"/>
      <c r="C2" s="1076"/>
    </row>
    <row r="3" spans="1:3" s="12" customFormat="1" ht="18.75" x14ac:dyDescent="0.3">
      <c r="A3" s="1076" t="s">
        <v>336</v>
      </c>
      <c r="B3" s="1076"/>
      <c r="C3" s="1076"/>
    </row>
    <row r="4" spans="1:3" s="12" customFormat="1" ht="39.75" customHeight="1" x14ac:dyDescent="0.3">
      <c r="A4" s="1075" t="s">
        <v>322</v>
      </c>
      <c r="B4" s="1075"/>
      <c r="C4" s="1075"/>
    </row>
    <row r="6" spans="1:3" s="468" customFormat="1" x14ac:dyDescent="0.25">
      <c r="A6" s="469" t="s">
        <v>0</v>
      </c>
      <c r="B6" s="469" t="s">
        <v>1</v>
      </c>
      <c r="C6" s="469" t="s">
        <v>2</v>
      </c>
    </row>
    <row r="7" spans="1:3" s="468" customFormat="1" ht="30" customHeight="1" x14ac:dyDescent="0.25">
      <c r="A7" s="470">
        <v>1</v>
      </c>
      <c r="B7" s="470" t="s">
        <v>3</v>
      </c>
      <c r="C7" s="471" t="s">
        <v>323</v>
      </c>
    </row>
    <row r="8" spans="1:3" s="468" customFormat="1" ht="30" customHeight="1" x14ac:dyDescent="0.25">
      <c r="A8" s="470">
        <v>2</v>
      </c>
      <c r="B8" s="470" t="s">
        <v>4</v>
      </c>
      <c r="C8" s="471" t="s">
        <v>324</v>
      </c>
    </row>
    <row r="9" spans="1:3" s="468" customFormat="1" ht="30" customHeight="1" x14ac:dyDescent="0.25">
      <c r="A9" s="470">
        <v>3</v>
      </c>
      <c r="B9" s="470" t="s">
        <v>5</v>
      </c>
      <c r="C9" s="471" t="s">
        <v>325</v>
      </c>
    </row>
    <row r="10" spans="1:3" s="468" customFormat="1" ht="30" customHeight="1" x14ac:dyDescent="0.25">
      <c r="A10" s="470">
        <v>4</v>
      </c>
      <c r="B10" s="470" t="s">
        <v>6</v>
      </c>
      <c r="C10" s="471" t="s">
        <v>326</v>
      </c>
    </row>
    <row r="11" spans="1:3" s="468" customFormat="1" ht="30" customHeight="1" x14ac:dyDescent="0.25">
      <c r="A11" s="470">
        <v>5</v>
      </c>
      <c r="B11" s="470" t="s">
        <v>7</v>
      </c>
      <c r="C11" s="471" t="s">
        <v>327</v>
      </c>
    </row>
    <row r="12" spans="1:3" s="468" customFormat="1" ht="30" customHeight="1" x14ac:dyDescent="0.25">
      <c r="A12" s="470">
        <v>6</v>
      </c>
      <c r="B12" s="470" t="s">
        <v>8</v>
      </c>
      <c r="C12" s="471" t="s">
        <v>328</v>
      </c>
    </row>
    <row r="13" spans="1:3" s="468" customFormat="1" ht="30" customHeight="1" x14ac:dyDescent="0.25">
      <c r="A13" s="470">
        <v>7</v>
      </c>
      <c r="B13" s="470" t="s">
        <v>9</v>
      </c>
      <c r="C13" s="471" t="s">
        <v>329</v>
      </c>
    </row>
    <row r="14" spans="1:3" s="468" customFormat="1" ht="30" customHeight="1" x14ac:dyDescent="0.25">
      <c r="A14" s="470">
        <v>8</v>
      </c>
      <c r="B14" s="470" t="s">
        <v>10</v>
      </c>
      <c r="C14" s="471" t="s">
        <v>330</v>
      </c>
    </row>
    <row r="15" spans="1:3" s="468" customFormat="1" ht="30" customHeight="1" x14ac:dyDescent="0.25">
      <c r="A15" s="470">
        <v>9</v>
      </c>
      <c r="B15" s="470" t="s">
        <v>11</v>
      </c>
      <c r="C15" s="471" t="s">
        <v>331</v>
      </c>
    </row>
    <row r="16" spans="1:3" s="468" customFormat="1" ht="30" customHeight="1" x14ac:dyDescent="0.25">
      <c r="A16" s="470">
        <v>10</v>
      </c>
      <c r="B16" s="470" t="s">
        <v>12</v>
      </c>
      <c r="C16" s="471" t="s">
        <v>332</v>
      </c>
    </row>
    <row r="17" spans="1:3" s="468" customFormat="1" ht="30" customHeight="1" x14ac:dyDescent="0.25">
      <c r="A17" s="470">
        <v>11</v>
      </c>
      <c r="B17" s="470" t="s">
        <v>13</v>
      </c>
      <c r="C17" s="471" t="s">
        <v>333</v>
      </c>
    </row>
    <row r="18" spans="1:3" s="468" customFormat="1" ht="30" customHeight="1" x14ac:dyDescent="0.25">
      <c r="A18" s="470">
        <v>12</v>
      </c>
      <c r="B18" s="470" t="s">
        <v>14</v>
      </c>
      <c r="C18" s="471" t="s">
        <v>334</v>
      </c>
    </row>
    <row r="19" spans="1:3" s="468" customFormat="1" ht="30" customHeight="1" x14ac:dyDescent="0.25">
      <c r="A19" s="470">
        <v>13</v>
      </c>
      <c r="B19" s="470" t="s">
        <v>15</v>
      </c>
      <c r="C19" s="471" t="s">
        <v>335</v>
      </c>
    </row>
    <row r="20" spans="1:3" x14ac:dyDescent="0.25">
      <c r="A20" s="58"/>
      <c r="B20" s="58"/>
      <c r="C20" s="59"/>
    </row>
    <row r="21" spans="1:3" x14ac:dyDescent="0.25">
      <c r="A21" s="58"/>
      <c r="B21" s="58"/>
      <c r="C21" s="59"/>
    </row>
    <row r="23" spans="1:3" s="465" customFormat="1" ht="15" customHeight="1" x14ac:dyDescent="0.15">
      <c r="A23" s="1073"/>
      <c r="B23" s="1073"/>
      <c r="C23" s="464" t="s">
        <v>319</v>
      </c>
    </row>
    <row r="24" spans="1:3" s="465" customFormat="1" ht="15" customHeight="1" x14ac:dyDescent="0.15">
      <c r="A24" s="1073"/>
      <c r="B24" s="1073"/>
      <c r="C24" s="466" t="s">
        <v>207</v>
      </c>
    </row>
    <row r="25" spans="1:3" s="465" customFormat="1" ht="15" customHeight="1" x14ac:dyDescent="0.15">
      <c r="A25" s="1073"/>
      <c r="B25" s="1073"/>
      <c r="C25" s="467" t="s">
        <v>318</v>
      </c>
    </row>
    <row r="27" spans="1:3" x14ac:dyDescent="0.25">
      <c r="A27" s="61"/>
      <c r="B27" s="61"/>
      <c r="C27" s="61"/>
    </row>
  </sheetData>
  <mergeCells count="7">
    <mergeCell ref="A24:B24"/>
    <mergeCell ref="A25:B25"/>
    <mergeCell ref="A23:B23"/>
    <mergeCell ref="A1:C1"/>
    <mergeCell ref="A4:C4"/>
    <mergeCell ref="A2:C2"/>
    <mergeCell ref="A3:C3"/>
  </mergeCells>
  <hyperlinks>
    <hyperlink ref="C7" location="'01CH'!A1" display="Hiện trạng sử dụng đất năm 2017 của huyện Chư Păh, tỉnh Gia Lai"/>
    <hyperlink ref="C8" location="'02CH'!A1" display="Kết quả thực hiện kế hoạch sử dụng đất kỳ trước của huyện Chư Păh"/>
    <hyperlink ref="C9" location="'03CH'!A1" display="Điều chỉnh Quy hoạch sử dụng đất đến năm 2020 của huyện Chư Păh"/>
    <hyperlink ref="C10" location="'04CH'!A1" display="Diện tích chuyển mục đích sử dụng đất trong kỳ quy hoạch phân bổ đến từng đơn vị hành chính cấp xã của huyện Chư Păh"/>
    <hyperlink ref="C11" location="'05CH'!A1" display="Diện tích đất chưa sử dụng đưa vào sử dụng trong kỳ quy hoạch phân bổ đến từng đơn vị hành chính cấp xã của huyện Chư Păh"/>
    <hyperlink ref="C12" location="'06CH'!A1" display="Kế hoạch sử dụng đất năm 2018 của huyện Chư Păh"/>
    <hyperlink ref="C13" location="'07CH'!A1" display="Kế hoạch chuyển mục đích sử dụng đất năm 2018 của huyện Chư Păh"/>
    <hyperlink ref="C14" location="'08CH'!A1" display="Kế hoạch thu hồi đất năm 2018 của huyện Chư Păh"/>
    <hyperlink ref="C15" location="'09CH'!A1" display="Kế hoạch đưa đất chưa sử dụng vào sử dụng năm 2018 của huyện Chư Păh"/>
    <hyperlink ref="C16" location="'10CH'!A1" display="Danh mục các công trình, dự án thực hiện trong năm 2018 của huyện Chư Păh"/>
    <hyperlink ref="C17" location="'11CH'!A1" display="Diện tích, cơ cấu sử dụng đất các khu chức năng của huyện Chư Păh"/>
    <hyperlink ref="C18" location="'12CH'!A1" display="Chu chuyển đất đai trong kỳ điều chỉnh quy hoạch sử dụng đất (2018 - 2020) của huyện Chư Păh"/>
    <hyperlink ref="C19" location="'13CH'!A1" display="Chu chuyển đất đai trong kế hoạch sử dụng đất năm 2018 của huyện Chư Păh"/>
    <hyperlink ref="C24" r:id="rId1" display="Nguyenninhhaipleiku@gmail.com"/>
    <hyperlink ref="C25" r:id="rId2" display="Website: http://phattrienbenvung21.com/nguyen-ninh-hai/"/>
  </hyperlinks>
  <pageMargins left="0.70866141732283472" right="0.51181102362204722" top="0.9055118110236221" bottom="0.35433070866141736" header="0.31496062992125984" footer="0.31496062992125984"/>
  <pageSetup orientation="portrait" horizontalDpi="300" verticalDpi="30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zoomScale="70" zoomScaleNormal="70" workbookViewId="0">
      <pane xSplit="6" ySplit="7" topLeftCell="G8" activePane="bottomRight" state="frozen"/>
      <selection activeCell="L20" sqref="L20"/>
      <selection pane="topRight" activeCell="L20" sqref="L20"/>
      <selection pane="bottomLeft" activeCell="L20" sqref="L20"/>
      <selection pane="bottomRight" activeCell="J9" sqref="J9"/>
    </sheetView>
  </sheetViews>
  <sheetFormatPr defaultColWidth="11.42578125" defaultRowHeight="15.75" x14ac:dyDescent="0.25"/>
  <cols>
    <col min="1" max="1" width="7.7109375" style="181" customWidth="1"/>
    <col min="2" max="2" width="32.42578125" style="181" customWidth="1"/>
    <col min="3" max="3" width="7.42578125" style="181" customWidth="1"/>
    <col min="4" max="4" width="10.85546875" style="181" hidden="1" customWidth="1"/>
    <col min="5" max="5" width="7.28515625" style="181" hidden="1" customWidth="1"/>
    <col min="6" max="6" width="14.140625" style="181" customWidth="1"/>
    <col min="7" max="7" width="10.140625" style="181" customWidth="1"/>
    <col min="8" max="8" width="10.7109375" style="181" hidden="1" customWidth="1"/>
    <col min="9" max="9" width="14" style="181" customWidth="1"/>
    <col min="10" max="10" width="10.28515625" style="181" customWidth="1"/>
    <col min="11" max="11" width="11.42578125" style="181" customWidth="1"/>
    <col min="12" max="12" width="13.5703125" style="181" customWidth="1"/>
    <col min="13" max="13" width="12.5703125" style="181" customWidth="1"/>
    <col min="14" max="14" width="12.7109375" style="181" customWidth="1"/>
    <col min="15" max="15" width="12.85546875" style="181" customWidth="1"/>
    <col min="16" max="16" width="12.7109375" style="181" customWidth="1"/>
    <col min="17" max="17" width="13.7109375" style="181" customWidth="1"/>
    <col min="18" max="18" width="12.140625" style="181" customWidth="1"/>
    <col min="19" max="19" width="14.140625" style="181" customWidth="1"/>
    <col min="20" max="21" width="13.7109375" style="181" customWidth="1"/>
    <col min="22" max="16384" width="11.42578125" style="181"/>
  </cols>
  <sheetData>
    <row r="1" spans="1:22" x14ac:dyDescent="0.25">
      <c r="A1" s="217" t="s">
        <v>5</v>
      </c>
      <c r="I1" s="215"/>
      <c r="M1" s="215"/>
      <c r="N1" s="215"/>
      <c r="O1" s="215"/>
      <c r="P1" s="215"/>
      <c r="Q1" s="215"/>
      <c r="R1" s="215"/>
      <c r="S1" s="215"/>
      <c r="T1" s="215"/>
      <c r="U1" s="215"/>
    </row>
    <row r="2" spans="1:22" s="474" customFormat="1" ht="23.25" x14ac:dyDescent="0.3">
      <c r="A2" s="1141" t="s">
        <v>343</v>
      </c>
      <c r="B2" s="1141"/>
      <c r="C2" s="1141"/>
      <c r="D2" s="1141"/>
      <c r="E2" s="1141"/>
      <c r="F2" s="1141"/>
      <c r="G2" s="1141"/>
      <c r="H2" s="1141"/>
      <c r="I2" s="1141"/>
      <c r="J2" s="1141"/>
      <c r="K2" s="1141"/>
      <c r="L2" s="1141"/>
      <c r="M2" s="1141"/>
      <c r="N2" s="1141"/>
      <c r="O2" s="1141"/>
      <c r="P2" s="1141"/>
      <c r="Q2" s="1141"/>
      <c r="R2" s="1141"/>
      <c r="S2" s="1141"/>
      <c r="T2" s="1141"/>
      <c r="U2" s="1141"/>
    </row>
    <row r="3" spans="1:22" s="474" customFormat="1" ht="18.75" x14ac:dyDescent="0.3">
      <c r="A3" s="1142" t="str">
        <f>'02 CH'!A3:Q3</f>
        <v>CỦA HUYỆN IA PA - TỈNH GIA LAI</v>
      </c>
      <c r="B3" s="1142"/>
      <c r="C3" s="1142"/>
      <c r="D3" s="1142"/>
      <c r="E3" s="1142"/>
      <c r="F3" s="1142"/>
      <c r="G3" s="1142"/>
      <c r="H3" s="1142"/>
      <c r="I3" s="1142"/>
      <c r="J3" s="1142"/>
      <c r="K3" s="1142"/>
      <c r="L3" s="1142"/>
      <c r="M3" s="1142"/>
      <c r="N3" s="1142"/>
      <c r="O3" s="1142"/>
      <c r="P3" s="1142"/>
      <c r="Q3" s="1142"/>
      <c r="R3" s="1142"/>
      <c r="S3" s="1142"/>
      <c r="T3" s="1142"/>
      <c r="U3" s="1142"/>
    </row>
    <row r="4" spans="1:22" ht="16.5" thickBot="1" x14ac:dyDescent="0.3">
      <c r="A4" s="1143" t="s">
        <v>16</v>
      </c>
      <c r="B4" s="1143"/>
      <c r="C4" s="1143"/>
      <c r="D4" s="1143"/>
      <c r="E4" s="1143"/>
      <c r="F4" s="1143"/>
      <c r="G4" s="1143"/>
      <c r="H4" s="1143"/>
      <c r="I4" s="1143"/>
      <c r="J4" s="1143"/>
      <c r="K4" s="1143"/>
      <c r="L4" s="1143"/>
      <c r="M4" s="1143"/>
      <c r="N4" s="1143"/>
      <c r="O4" s="1143"/>
      <c r="P4" s="1143"/>
      <c r="Q4" s="1143"/>
      <c r="R4" s="1143"/>
      <c r="S4" s="1143"/>
      <c r="T4" s="1143"/>
      <c r="U4" s="1143"/>
    </row>
    <row r="5" spans="1:22" ht="22.5" customHeight="1" x14ac:dyDescent="0.25">
      <c r="A5" s="1144" t="s">
        <v>0</v>
      </c>
      <c r="B5" s="1146" t="s">
        <v>17</v>
      </c>
      <c r="C5" s="1146" t="s">
        <v>18</v>
      </c>
      <c r="D5" s="1137" t="s">
        <v>506</v>
      </c>
      <c r="E5" s="1138"/>
      <c r="F5" s="1139" t="s">
        <v>339</v>
      </c>
      <c r="G5" s="1140"/>
      <c r="H5" s="1150" t="s">
        <v>276</v>
      </c>
      <c r="I5" s="1139" t="s">
        <v>353</v>
      </c>
      <c r="J5" s="1140"/>
      <c r="K5" s="1150" t="s">
        <v>248</v>
      </c>
      <c r="L5" s="1150" t="s">
        <v>636</v>
      </c>
      <c r="M5" s="1137" t="s">
        <v>110</v>
      </c>
      <c r="N5" s="1148"/>
      <c r="O5" s="1148"/>
      <c r="P5" s="1148"/>
      <c r="Q5" s="1148"/>
      <c r="R5" s="1148"/>
      <c r="S5" s="1148"/>
      <c r="T5" s="1148"/>
      <c r="U5" s="1149"/>
    </row>
    <row r="6" spans="1:22" ht="45" x14ac:dyDescent="0.25">
      <c r="A6" s="1145"/>
      <c r="B6" s="1147"/>
      <c r="C6" s="1147"/>
      <c r="D6" s="1007" t="str">
        <f>F6</f>
        <v>Diện tích (ha)</v>
      </c>
      <c r="E6" s="1007" t="str">
        <f>G6</f>
        <v>Cơ cấu (%)</v>
      </c>
      <c r="F6" s="1007" t="s">
        <v>162</v>
      </c>
      <c r="G6" s="1007" t="s">
        <v>202</v>
      </c>
      <c r="H6" s="1151"/>
      <c r="I6" s="1007" t="s">
        <v>162</v>
      </c>
      <c r="J6" s="1007" t="s">
        <v>202</v>
      </c>
      <c r="K6" s="1151"/>
      <c r="L6" s="1151"/>
      <c r="M6" s="475" t="s">
        <v>344</v>
      </c>
      <c r="N6" s="475" t="s">
        <v>345</v>
      </c>
      <c r="O6" s="70" t="s">
        <v>346</v>
      </c>
      <c r="P6" s="70" t="s">
        <v>347</v>
      </c>
      <c r="Q6" s="70" t="s">
        <v>348</v>
      </c>
      <c r="R6" s="70" t="s">
        <v>349</v>
      </c>
      <c r="S6" s="70" t="s">
        <v>350</v>
      </c>
      <c r="T6" s="70" t="s">
        <v>351</v>
      </c>
      <c r="U6" s="119" t="s">
        <v>352</v>
      </c>
    </row>
    <row r="7" spans="1:22" s="481" customFormat="1" ht="11.25" x14ac:dyDescent="0.2">
      <c r="A7" s="476" t="s">
        <v>190</v>
      </c>
      <c r="B7" s="477" t="s">
        <v>191</v>
      </c>
      <c r="C7" s="477" t="s">
        <v>192</v>
      </c>
      <c r="D7" s="477"/>
      <c r="E7" s="477"/>
      <c r="F7" s="477"/>
      <c r="G7" s="477"/>
      <c r="H7" s="477"/>
      <c r="I7" s="478" t="s">
        <v>21</v>
      </c>
      <c r="J7" s="478"/>
      <c r="K7" s="478"/>
      <c r="L7" s="478"/>
      <c r="M7" s="477" t="s">
        <v>175</v>
      </c>
      <c r="N7" s="477" t="s">
        <v>176</v>
      </c>
      <c r="O7" s="477" t="s">
        <v>177</v>
      </c>
      <c r="P7" s="477" t="s">
        <v>178</v>
      </c>
      <c r="Q7" s="477" t="s">
        <v>179</v>
      </c>
      <c r="R7" s="477" t="s">
        <v>180</v>
      </c>
      <c r="S7" s="477" t="s">
        <v>181</v>
      </c>
      <c r="T7" s="477" t="s">
        <v>182</v>
      </c>
      <c r="U7" s="479" t="s">
        <v>183</v>
      </c>
      <c r="V7" s="480"/>
    </row>
    <row r="8" spans="1:22" s="486" customFormat="1" ht="23.25" hidden="1" customHeight="1" x14ac:dyDescent="0.25">
      <c r="A8" s="482"/>
      <c r="B8" s="483" t="s">
        <v>301</v>
      </c>
      <c r="C8" s="483"/>
      <c r="D8" s="483"/>
      <c r="E8" s="483"/>
      <c r="F8" s="251">
        <f>F10+F21+F48</f>
        <v>86859.540945999994</v>
      </c>
      <c r="G8" s="251">
        <f>G10+G21+G48</f>
        <v>100.00000108911468</v>
      </c>
      <c r="H8" s="251"/>
      <c r="I8" s="251">
        <f>I10+I21+I48</f>
        <v>86859.540945999994</v>
      </c>
      <c r="J8" s="251">
        <f>J10+J21+J48</f>
        <v>100</v>
      </c>
      <c r="K8" s="251"/>
      <c r="L8" s="251"/>
      <c r="M8" s="483"/>
      <c r="N8" s="483"/>
      <c r="O8" s="483"/>
      <c r="P8" s="483"/>
      <c r="Q8" s="483"/>
      <c r="R8" s="483"/>
      <c r="S8" s="483"/>
      <c r="T8" s="483"/>
      <c r="U8" s="484"/>
      <c r="V8" s="485"/>
    </row>
    <row r="9" spans="1:22" s="486" customFormat="1" ht="23.25" customHeight="1" x14ac:dyDescent="0.25">
      <c r="A9" s="482"/>
      <c r="B9" s="483" t="s">
        <v>634</v>
      </c>
      <c r="C9" s="483"/>
      <c r="D9" s="483"/>
      <c r="E9" s="483"/>
      <c r="F9" s="251">
        <f>SUM(F10+F21+F48)</f>
        <v>86859.540945999994</v>
      </c>
      <c r="G9" s="251">
        <f t="shared" ref="G9:U9" si="0">SUM(G10+G21+G48)</f>
        <v>100.00000108911468</v>
      </c>
      <c r="H9" s="251">
        <f t="shared" si="0"/>
        <v>86859.489999999991</v>
      </c>
      <c r="I9" s="251">
        <f t="shared" si="0"/>
        <v>86859.540945999994</v>
      </c>
      <c r="J9" s="251">
        <f t="shared" si="0"/>
        <v>100</v>
      </c>
      <c r="K9" s="251">
        <f t="shared" si="0"/>
        <v>-5.9117155615240335E-12</v>
      </c>
      <c r="L9" s="251">
        <f t="shared" si="0"/>
        <v>5.0945999991199642E-2</v>
      </c>
      <c r="M9" s="251">
        <f t="shared" si="0"/>
        <v>2247.6321970000004</v>
      </c>
      <c r="N9" s="251">
        <f t="shared" si="0"/>
        <v>3185.9288919999999</v>
      </c>
      <c r="O9" s="251">
        <f t="shared" si="0"/>
        <v>4885.0864170000004</v>
      </c>
      <c r="P9" s="251">
        <f t="shared" si="0"/>
        <v>4456.4292290000003</v>
      </c>
      <c r="Q9" s="251">
        <f t="shared" si="0"/>
        <v>13333.280651000001</v>
      </c>
      <c r="R9" s="251">
        <f t="shared" si="0"/>
        <v>2711.7363819999996</v>
      </c>
      <c r="S9" s="251">
        <f t="shared" si="0"/>
        <v>26742.295646999999</v>
      </c>
      <c r="T9" s="251">
        <f t="shared" si="0"/>
        <v>11402.673038000001</v>
      </c>
      <c r="U9" s="251">
        <f t="shared" si="0"/>
        <v>17894.478493000002</v>
      </c>
      <c r="V9" s="485"/>
    </row>
    <row r="10" spans="1:22" s="220" customFormat="1" ht="15.75" customHeight="1" x14ac:dyDescent="0.25">
      <c r="A10" s="1006">
        <v>1</v>
      </c>
      <c r="B10" s="250" t="s">
        <v>22</v>
      </c>
      <c r="C10" s="1007" t="s">
        <v>23</v>
      </c>
      <c r="D10" s="1007"/>
      <c r="E10" s="1007"/>
      <c r="F10" s="251">
        <f>SUM(F11:F20)-F12</f>
        <v>79949.540271999998</v>
      </c>
      <c r="G10" s="251">
        <f>F10*100/$I$56</f>
        <v>92.04462776570081</v>
      </c>
      <c r="H10" s="251">
        <f>'[3]03CH'!$F$9</f>
        <v>80248.19</v>
      </c>
      <c r="I10" s="251">
        <f t="shared" ref="I10:I48" si="1">SUM(M10:U10)</f>
        <v>78963.324771999993</v>
      </c>
      <c r="J10" s="251">
        <f>I10/$I$8*100</f>
        <v>90.909212634557861</v>
      </c>
      <c r="K10" s="251">
        <f>I10-F10</f>
        <v>-986.2155000000057</v>
      </c>
      <c r="L10" s="251">
        <f>I10-H10</f>
        <v>-1284.8652280000097</v>
      </c>
      <c r="M10" s="251">
        <f>SUM(M11:M20)-M12</f>
        <v>1801.8206960000002</v>
      </c>
      <c r="N10" s="251">
        <f t="shared" ref="N10:U10" si="2">SUM(N11:N20)-N12</f>
        <v>2698.4832059999999</v>
      </c>
      <c r="O10" s="251">
        <f t="shared" si="2"/>
        <v>4120.0928409999997</v>
      </c>
      <c r="P10" s="251">
        <f t="shared" si="2"/>
        <v>3915.3876780000001</v>
      </c>
      <c r="Q10" s="251">
        <f t="shared" si="2"/>
        <v>12028.392766000001</v>
      </c>
      <c r="R10" s="251">
        <f t="shared" si="2"/>
        <v>2315.1130373333331</v>
      </c>
      <c r="S10" s="251">
        <f t="shared" si="2"/>
        <v>24717.234359333332</v>
      </c>
      <c r="T10" s="251">
        <f t="shared" si="2"/>
        <v>10790.828278000001</v>
      </c>
      <c r="U10" s="252">
        <f t="shared" si="2"/>
        <v>16575.971910333334</v>
      </c>
    </row>
    <row r="11" spans="1:22" ht="15.75" customHeight="1" x14ac:dyDescent="0.25">
      <c r="A11" s="245">
        <v>1.1000000000000001</v>
      </c>
      <c r="B11" s="246" t="s">
        <v>24</v>
      </c>
      <c r="C11" s="247" t="s">
        <v>25</v>
      </c>
      <c r="D11" s="247"/>
      <c r="E11" s="247"/>
      <c r="F11" s="132">
        <f>'02 CH'!G10</f>
        <v>7229.464798</v>
      </c>
      <c r="G11" s="132">
        <f t="shared" ref="G11:G48" si="3">F11*100/$I$56</f>
        <v>8.3231672629166589</v>
      </c>
      <c r="H11" s="132">
        <f>'[3]03CH'!$F$10</f>
        <v>6836.3799999999992</v>
      </c>
      <c r="I11" s="132">
        <f t="shared" si="1"/>
        <v>7221.0647980000003</v>
      </c>
      <c r="J11" s="132">
        <f>I11/$I$8*100</f>
        <v>8.313496386642532</v>
      </c>
      <c r="K11" s="132">
        <f>I11-F11</f>
        <v>-8.3999999999996362</v>
      </c>
      <c r="L11" s="132">
        <f>I11-H11</f>
        <v>384.68479800000114</v>
      </c>
      <c r="M11" s="132">
        <f>'[4]1_Xa Ia Trok'!$AS$9</f>
        <v>1004.194798</v>
      </c>
      <c r="N11" s="132">
        <f>'[4]2_Xa Ia Mron'!$AS$9</f>
        <v>1045.5</v>
      </c>
      <c r="O11" s="132">
        <f>'[4]3_Xa Kim Tan'!$AS$9</f>
        <v>487.82000000000005</v>
      </c>
      <c r="P11" s="487">
        <f>'[4]4_Xa Chu Rang'!$AS$9</f>
        <v>845.26</v>
      </c>
      <c r="Q11" s="132">
        <f>'[4]5_Xa Po To'!$AS$9</f>
        <v>1003.57</v>
      </c>
      <c r="R11" s="132">
        <f>'[4]6_Xa Ia Broai'!$AS$9</f>
        <v>450.84333333333336</v>
      </c>
      <c r="S11" s="132">
        <f>'[4]7_Xa Ia Tul'!$AS$9</f>
        <v>465.17333333333335</v>
      </c>
      <c r="T11" s="132">
        <f>'[4]9_Xa Ia KDam'!$AS$9</f>
        <v>666.06000000000006</v>
      </c>
      <c r="U11" s="253">
        <f>'[4]8_Xa Chu Mo'!$AS$9</f>
        <v>1252.6433333333332</v>
      </c>
      <c r="V11" s="215"/>
    </row>
    <row r="12" spans="1:22" ht="27.75" customHeight="1" x14ac:dyDescent="0.25">
      <c r="A12" s="245"/>
      <c r="B12" s="254" t="s">
        <v>26</v>
      </c>
      <c r="C12" s="255" t="s">
        <v>27</v>
      </c>
      <c r="D12" s="255"/>
      <c r="E12" s="255"/>
      <c r="F12" s="132">
        <f>'02 CH'!G11</f>
        <v>3499.2540020000001</v>
      </c>
      <c r="G12" s="132">
        <f t="shared" si="3"/>
        <v>4.0286351988509272</v>
      </c>
      <c r="H12" s="132">
        <f>'[3]03CH'!$F$11</f>
        <v>3000.61</v>
      </c>
      <c r="I12" s="488">
        <f t="shared" si="1"/>
        <v>3499.2540020000001</v>
      </c>
      <c r="J12" s="132">
        <f t="shared" ref="J12:J47" si="4">I12/$I$8*100</f>
        <v>4.0286351549744701</v>
      </c>
      <c r="K12" s="488">
        <f>I12-F12</f>
        <v>0</v>
      </c>
      <c r="L12" s="132">
        <f t="shared" ref="L12:L48" si="5">I12-H12</f>
        <v>498.644002</v>
      </c>
      <c r="M12" s="488">
        <f>'[4]1_Xa Ia Trok'!$AS$10</f>
        <v>834.95123599999999</v>
      </c>
      <c r="N12" s="488">
        <f>'[4]2_Xa Ia Mron'!$AS$10</f>
        <v>769.86259900000005</v>
      </c>
      <c r="O12" s="488">
        <f>'[4]3_Xa Kim Tan'!$AS$10</f>
        <v>127.430127</v>
      </c>
      <c r="P12" s="488">
        <f>'[4]4_Xa Chu Rang'!$AS$10</f>
        <v>242.65623600000001</v>
      </c>
      <c r="Q12" s="488">
        <f>'[4]5_Xa Po To'!$AS$10</f>
        <v>244.43621200000001</v>
      </c>
      <c r="R12" s="488">
        <f>'[4]6_Xa Ia Broai'!$AS$10</f>
        <v>317.298475</v>
      </c>
      <c r="S12" s="488">
        <f>'[4]7_Xa Ia Tul'!$AS$10</f>
        <v>464.06341300000003</v>
      </c>
      <c r="T12" s="488">
        <f>'[4]9_Xa Ia KDam'!$AS$10</f>
        <v>219.80140499999999</v>
      </c>
      <c r="U12" s="489">
        <f>'[4]8_Xa Chu Mo'!$AS$10</f>
        <v>278.754299</v>
      </c>
    </row>
    <row r="13" spans="1:22" ht="15.75" customHeight="1" x14ac:dyDescent="0.25">
      <c r="A13" s="245">
        <v>1.2</v>
      </c>
      <c r="B13" s="246" t="s">
        <v>28</v>
      </c>
      <c r="C13" s="247" t="s">
        <v>29</v>
      </c>
      <c r="D13" s="247"/>
      <c r="E13" s="247"/>
      <c r="F13" s="132">
        <f>'02 CH'!G12</f>
        <v>22548.647397999997</v>
      </c>
      <c r="G13" s="132">
        <f t="shared" si="3"/>
        <v>25.959897321583785</v>
      </c>
      <c r="H13" s="132">
        <f>'[3]03CH'!$F$12</f>
        <v>16828.309999999998</v>
      </c>
      <c r="I13" s="132">
        <f t="shared" si="1"/>
        <v>21351.855398</v>
      </c>
      <c r="J13" s="132">
        <f t="shared" si="4"/>
        <v>24.582049554319322</v>
      </c>
      <c r="K13" s="132">
        <f t="shared" ref="K13:K20" si="6">I13-F13</f>
        <v>-1196.7919999999976</v>
      </c>
      <c r="L13" s="132">
        <f t="shared" si="5"/>
        <v>4523.545398000002</v>
      </c>
      <c r="M13" s="132">
        <f>'[4]1_Xa Ia Trok'!$AS$11</f>
        <v>717.717398</v>
      </c>
      <c r="N13" s="132">
        <f>'[4]2_Xa Ia Mron'!$AS$11</f>
        <v>1213.75</v>
      </c>
      <c r="O13" s="132">
        <f>'[4]3_Xa Kim Tan'!$AS$11</f>
        <v>2671.7549999999997</v>
      </c>
      <c r="P13" s="132">
        <f>'[4]4_Xa Chu Rang'!$AS$11</f>
        <v>2365.67</v>
      </c>
      <c r="Q13" s="132">
        <f>'[4]5_Xa Po To'!$AS$11</f>
        <v>7211.75</v>
      </c>
      <c r="R13" s="132">
        <f>'[4]6_Xa Ia Broai'!$AS$11</f>
        <v>985.32999999999993</v>
      </c>
      <c r="S13" s="132">
        <f>'[4]7_Xa Ia Tul'!$AS$11</f>
        <v>1367.6499999999999</v>
      </c>
      <c r="T13" s="132">
        <f>'[4]9_Xa Ia KDam'!$AS$11</f>
        <v>3023.1549999999997</v>
      </c>
      <c r="U13" s="253">
        <f>'[4]8_Xa Chu Mo'!$AS$11</f>
        <v>1795.078</v>
      </c>
    </row>
    <row r="14" spans="1:22" ht="15.75" customHeight="1" x14ac:dyDescent="0.25">
      <c r="A14" s="245">
        <v>1.3</v>
      </c>
      <c r="B14" s="246" t="s">
        <v>30</v>
      </c>
      <c r="C14" s="247" t="s">
        <v>31</v>
      </c>
      <c r="D14" s="247"/>
      <c r="E14" s="247"/>
      <c r="F14" s="132">
        <f>'02 CH'!G13</f>
        <v>3836.9000000000005</v>
      </c>
      <c r="G14" s="132">
        <f t="shared" si="3"/>
        <v>4.417361639262654</v>
      </c>
      <c r="H14" s="132">
        <f>'[3]03CH'!$F$13</f>
        <v>2946.1800000000003</v>
      </c>
      <c r="I14" s="132">
        <f t="shared" si="1"/>
        <v>3549.26</v>
      </c>
      <c r="J14" s="132">
        <f t="shared" si="4"/>
        <v>4.086206260526466</v>
      </c>
      <c r="K14" s="132">
        <f t="shared" si="6"/>
        <v>-287.64000000000033</v>
      </c>
      <c r="L14" s="132">
        <f t="shared" si="5"/>
        <v>603.07999999999993</v>
      </c>
      <c r="M14" s="132">
        <f>'[4]1_Xa Ia Trok'!$AS$12</f>
        <v>79.910000000000011</v>
      </c>
      <c r="N14" s="132">
        <f>'[4]2_Xa Ia Mron'!$AS$12</f>
        <v>412.23</v>
      </c>
      <c r="O14" s="132">
        <f>'[4]3_Xa Kim Tan'!$AS$12</f>
        <v>463.09</v>
      </c>
      <c r="P14" s="132">
        <f>'[4]4_Xa Chu Rang'!$AS$12</f>
        <v>73.09</v>
      </c>
      <c r="Q14" s="132">
        <f>'[4]5_Xa Po To'!$AS$12</f>
        <v>1670.69</v>
      </c>
      <c r="R14" s="132">
        <f>'[4]6_Xa Ia Broai'!$AS$12</f>
        <v>95.59</v>
      </c>
      <c r="S14" s="132">
        <f>'[4]7_Xa Ia Tul'!$AS$12</f>
        <v>151.21</v>
      </c>
      <c r="T14" s="132">
        <f>'[4]9_Xa Ia KDam'!$AS$12</f>
        <v>190.26999999999998</v>
      </c>
      <c r="U14" s="253">
        <f>'[4]8_Xa Chu Mo'!$AS$12</f>
        <v>413.18</v>
      </c>
    </row>
    <row r="15" spans="1:22" ht="15.75" customHeight="1" x14ac:dyDescent="0.25">
      <c r="A15" s="245">
        <v>1.4</v>
      </c>
      <c r="B15" s="246" t="s">
        <v>32</v>
      </c>
      <c r="C15" s="247" t="s">
        <v>33</v>
      </c>
      <c r="D15" s="247"/>
      <c r="E15" s="247"/>
      <c r="F15" s="132">
        <f>'02 CH'!G14</f>
        <v>5168.4040290000003</v>
      </c>
      <c r="G15" s="132">
        <f t="shared" si="3"/>
        <v>5.9503009444903814</v>
      </c>
      <c r="H15" s="132">
        <f>'[3]03CH'!$F$14</f>
        <v>11687.76</v>
      </c>
      <c r="I15" s="132">
        <f t="shared" si="1"/>
        <v>5168.4040290000003</v>
      </c>
      <c r="J15" s="132">
        <f t="shared" si="4"/>
        <v>5.9503008796847814</v>
      </c>
      <c r="K15" s="132">
        <f t="shared" si="6"/>
        <v>0</v>
      </c>
      <c r="L15" s="132">
        <f t="shared" si="5"/>
        <v>-6519.355971</v>
      </c>
      <c r="M15" s="132">
        <f>'[4]1_Xa Ia Trok'!$AS$13</f>
        <v>0</v>
      </c>
      <c r="N15" s="132">
        <f>'[4]2_Xa Ia Mron'!$AS$13</f>
        <v>0</v>
      </c>
      <c r="O15" s="132">
        <f>'[4]3_Xa Kim Tan'!$AS$13</f>
        <v>299.72732000000002</v>
      </c>
      <c r="P15" s="132">
        <f>'[4]4_Xa Chu Rang'!$AS$13</f>
        <v>4.109178</v>
      </c>
      <c r="Q15" s="132">
        <f>'[4]5_Xa Po To'!$AS$13</f>
        <v>0</v>
      </c>
      <c r="R15" s="132">
        <f>'[4]6_Xa Ia Broai'!$AS$13</f>
        <v>0</v>
      </c>
      <c r="S15" s="132">
        <f>'[4]7_Xa Ia Tul'!$AS$13</f>
        <v>760.42424800000003</v>
      </c>
      <c r="T15" s="132">
        <f>'[4]9_Xa Ia KDam'!$AS$13</f>
        <v>2679.4885220000001</v>
      </c>
      <c r="U15" s="253">
        <f>'[4]8_Xa Chu Mo'!$AS$13</f>
        <v>1424.654761</v>
      </c>
    </row>
    <row r="16" spans="1:22" ht="15.75" customHeight="1" x14ac:dyDescent="0.25">
      <c r="A16" s="245">
        <v>1.5</v>
      </c>
      <c r="B16" s="246" t="s">
        <v>34</v>
      </c>
      <c r="C16" s="247" t="s">
        <v>35</v>
      </c>
      <c r="D16" s="247"/>
      <c r="E16" s="247"/>
      <c r="F16" s="132">
        <f>'02 CH'!G15</f>
        <v>0</v>
      </c>
      <c r="G16" s="132">
        <f t="shared" si="3"/>
        <v>0</v>
      </c>
      <c r="H16" s="132">
        <f>0</f>
        <v>0</v>
      </c>
      <c r="I16" s="132">
        <f t="shared" si="1"/>
        <v>0</v>
      </c>
      <c r="J16" s="132">
        <f t="shared" si="4"/>
        <v>0</v>
      </c>
      <c r="K16" s="132">
        <f t="shared" si="6"/>
        <v>0</v>
      </c>
      <c r="L16" s="132">
        <f t="shared" si="5"/>
        <v>0</v>
      </c>
      <c r="M16" s="132">
        <f>'[4]1_Xa Ia Trok'!$AS$14</f>
        <v>0</v>
      </c>
      <c r="N16" s="132">
        <f>'[4]2_Xa Ia Mron'!$AS$14</f>
        <v>0</v>
      </c>
      <c r="O16" s="132">
        <f>'[4]3_Xa Kim Tan'!$AS$14</f>
        <v>0</v>
      </c>
      <c r="P16" s="132">
        <f>'[4]4_Xa Chu Rang'!$AS$14</f>
        <v>0</v>
      </c>
      <c r="Q16" s="132">
        <f>'[4]5_Xa Po To'!$AS$14</f>
        <v>0</v>
      </c>
      <c r="R16" s="132">
        <f>'[4]6_Xa Ia Broai'!$AS$14</f>
        <v>0</v>
      </c>
      <c r="S16" s="132">
        <f>'[4]7_Xa Ia Tul'!$AS$14</f>
        <v>0</v>
      </c>
      <c r="T16" s="132">
        <f>'[4]9_Xa Ia KDam'!$AS$14</f>
        <v>0</v>
      </c>
      <c r="U16" s="253">
        <f>'[4]8_Xa Chu Mo'!$AS$14</f>
        <v>0</v>
      </c>
    </row>
    <row r="17" spans="1:22" ht="15.75" customHeight="1" x14ac:dyDescent="0.25">
      <c r="A17" s="245">
        <v>1.6</v>
      </c>
      <c r="B17" s="246" t="s">
        <v>36</v>
      </c>
      <c r="C17" s="247" t="s">
        <v>37</v>
      </c>
      <c r="D17" s="247"/>
      <c r="E17" s="247"/>
      <c r="F17" s="132">
        <f>'02 CH'!G16</f>
        <v>41041.184689000002</v>
      </c>
      <c r="G17" s="132">
        <f t="shared" si="3"/>
        <v>47.250059911668892</v>
      </c>
      <c r="H17" s="132">
        <f>'[3]03CH'!$F$15</f>
        <v>41703.990000000005</v>
      </c>
      <c r="I17" s="132">
        <f t="shared" si="1"/>
        <v>41390.531189000001</v>
      </c>
      <c r="J17" s="132">
        <f t="shared" si="4"/>
        <v>47.652256434019399</v>
      </c>
      <c r="K17" s="132">
        <f t="shared" si="6"/>
        <v>349.34649999999965</v>
      </c>
      <c r="L17" s="132">
        <f t="shared" si="5"/>
        <v>-313.45881100000406</v>
      </c>
      <c r="M17" s="132">
        <f>'[4]1_Xa Ia Trok'!$AS$15</f>
        <v>-1.5E-3</v>
      </c>
      <c r="N17" s="132">
        <f>'[4]2_Xa Ia Mron'!$AS$15</f>
        <v>3.7726039999999998</v>
      </c>
      <c r="O17" s="132">
        <f>'[4]3_Xa Kim Tan'!$AS$15</f>
        <v>155.11694199999999</v>
      </c>
      <c r="P17" s="132">
        <f>'[4]4_Xa Chu Rang'!$AS$15</f>
        <v>556.04849999999999</v>
      </c>
      <c r="Q17" s="132">
        <f>'[4]5_Xa Po To'!$AS$15</f>
        <v>1997.8827659999999</v>
      </c>
      <c r="R17" s="132">
        <f>'[4]6_Xa Ia Broai'!$AS$15</f>
        <v>783.10850000000005</v>
      </c>
      <c r="S17" s="132">
        <f>'[4]7_Xa Ia Tul'!$AS$15</f>
        <v>21972.776777999999</v>
      </c>
      <c r="T17" s="132">
        <f>'[4]9_Xa Ia KDam'!$AS$15</f>
        <v>4231.4107830000003</v>
      </c>
      <c r="U17" s="253">
        <f>'[4]8_Xa Chu Mo'!$AS$15</f>
        <v>11690.415816000001</v>
      </c>
    </row>
    <row r="18" spans="1:22" ht="15.75" customHeight="1" x14ac:dyDescent="0.25">
      <c r="A18" s="245">
        <v>1.7</v>
      </c>
      <c r="B18" s="246" t="s">
        <v>38</v>
      </c>
      <c r="C18" s="247" t="s">
        <v>39</v>
      </c>
      <c r="D18" s="247"/>
      <c r="E18" s="247"/>
      <c r="F18" s="132">
        <f>'02 CH'!G17</f>
        <v>43.334575000000001</v>
      </c>
      <c r="G18" s="132">
        <f t="shared" si="3"/>
        <v>4.9890403518139753E-2</v>
      </c>
      <c r="H18" s="132">
        <f>'[3]03CH'!$F$16</f>
        <v>15.57</v>
      </c>
      <c r="I18" s="132">
        <f t="shared" si="1"/>
        <v>41.334575000000001</v>
      </c>
      <c r="J18" s="132">
        <f t="shared" si="4"/>
        <v>4.7587834968754246E-2</v>
      </c>
      <c r="K18" s="132">
        <f t="shared" si="6"/>
        <v>-2</v>
      </c>
      <c r="L18" s="132">
        <f t="shared" si="5"/>
        <v>25.764575000000001</v>
      </c>
      <c r="M18" s="132">
        <f>'[4]1_Xa Ia Trok'!$AS$16</f>
        <v>0</v>
      </c>
      <c r="N18" s="132">
        <f>'[4]2_Xa Ia Mron'!$AS$16</f>
        <v>2.9106019999999999</v>
      </c>
      <c r="O18" s="132">
        <f>'[4]3_Xa Kim Tan'!$AS$16</f>
        <v>12.91</v>
      </c>
      <c r="P18" s="132">
        <f>'[4]4_Xa Chu Rang'!$AS$16</f>
        <v>9.2100000000000009</v>
      </c>
      <c r="Q18" s="132">
        <f>'[4]5_Xa Po To'!$AS$16</f>
        <v>15.86</v>
      </c>
      <c r="R18" s="132">
        <f>'[4]6_Xa Ia Broai'!$AS$16</f>
        <v>0</v>
      </c>
      <c r="S18" s="132">
        <f>'[4]7_Xa Ia Tul'!$AS$16</f>
        <v>0</v>
      </c>
      <c r="T18" s="132">
        <f>'[4]9_Xa Ia KDam'!$AS$16</f>
        <v>0.44397300000000001</v>
      </c>
      <c r="U18" s="253">
        <f>'[4]8_Xa Chu Mo'!$AS$16</f>
        <v>0</v>
      </c>
    </row>
    <row r="19" spans="1:22" ht="15.75" hidden="1" customHeight="1" x14ac:dyDescent="0.25">
      <c r="A19" s="245">
        <v>1.8</v>
      </c>
      <c r="B19" s="246" t="s">
        <v>40</v>
      </c>
      <c r="C19" s="247" t="s">
        <v>41</v>
      </c>
      <c r="D19" s="247"/>
      <c r="E19" s="247"/>
      <c r="F19" s="132">
        <f>'02 CH'!G18</f>
        <v>0</v>
      </c>
      <c r="G19" s="132">
        <f t="shared" si="3"/>
        <v>0</v>
      </c>
      <c r="H19" s="132"/>
      <c r="I19" s="132">
        <f t="shared" si="1"/>
        <v>0</v>
      </c>
      <c r="J19" s="132">
        <f t="shared" si="4"/>
        <v>0</v>
      </c>
      <c r="K19" s="132">
        <f t="shared" si="6"/>
        <v>0</v>
      </c>
      <c r="L19" s="132">
        <f t="shared" si="5"/>
        <v>0</v>
      </c>
      <c r="M19" s="132">
        <f>'[4]1_Xa Ia Trok'!$AS$17</f>
        <v>0</v>
      </c>
      <c r="N19" s="132">
        <f>'[4]2_Xa Ia Mron'!$AS$17</f>
        <v>0</v>
      </c>
      <c r="O19" s="132">
        <f>'[4]3_Xa Kim Tan'!$AS$17</f>
        <v>0</v>
      </c>
      <c r="P19" s="132">
        <f>'[4]4_Xa Chu Rang'!$AS$17</f>
        <v>0</v>
      </c>
      <c r="Q19" s="132">
        <f>'[4]5_Xa Po To'!$AS$17</f>
        <v>0</v>
      </c>
      <c r="R19" s="132">
        <f>'[4]6_Xa Ia Broai'!$AS$17</f>
        <v>0</v>
      </c>
      <c r="S19" s="132">
        <f>'[4]7_Xa Ia Tul'!$AS$17</f>
        <v>0</v>
      </c>
      <c r="T19" s="132">
        <f>'[4]9_Xa Ia KDam'!$AS$17</f>
        <v>0</v>
      </c>
      <c r="U19" s="253">
        <f>'[4]8_Xa Chu Mo'!$AS$17</f>
        <v>0</v>
      </c>
    </row>
    <row r="20" spans="1:22" ht="15.75" customHeight="1" x14ac:dyDescent="0.25">
      <c r="A20" s="245">
        <v>1.8</v>
      </c>
      <c r="B20" s="246" t="s">
        <v>42</v>
      </c>
      <c r="C20" s="247" t="s">
        <v>43</v>
      </c>
      <c r="D20" s="132"/>
      <c r="E20" s="247"/>
      <c r="F20" s="132">
        <f>'02 CH'!G19</f>
        <v>81.604782999999998</v>
      </c>
      <c r="G20" s="132">
        <f t="shared" si="3"/>
        <v>9.3950282260302095E-2</v>
      </c>
      <c r="H20" s="132">
        <f>'[3]03CH'!$F$17</f>
        <v>230</v>
      </c>
      <c r="I20" s="132">
        <f t="shared" si="1"/>
        <v>240.87478300000001</v>
      </c>
      <c r="J20" s="132">
        <f t="shared" si="4"/>
        <v>0.27731528439662179</v>
      </c>
      <c r="K20" s="132">
        <f t="shared" si="6"/>
        <v>159.27000000000001</v>
      </c>
      <c r="L20" s="132">
        <f t="shared" si="5"/>
        <v>10.874783000000008</v>
      </c>
      <c r="M20" s="132">
        <f>'[4]1_Xa Ia Trok'!$AS$18</f>
        <v>0</v>
      </c>
      <c r="N20" s="132">
        <f>'[4]2_Xa Ia Mron'!$AS$18</f>
        <v>20.32</v>
      </c>
      <c r="O20" s="132">
        <f>'[4]3_Xa Kim Tan'!$AS$18</f>
        <v>29.673579000000004</v>
      </c>
      <c r="P20" s="132">
        <f>'[4]4_Xa Chu Rang'!$AS$18</f>
        <v>62</v>
      </c>
      <c r="Q20" s="132">
        <f>'[4]5_Xa Po To'!$AS$18</f>
        <v>128.63999999999999</v>
      </c>
      <c r="R20" s="132">
        <f>'[4]6_Xa Ia Broai'!$AS$18</f>
        <v>0.241204</v>
      </c>
      <c r="S20" s="625">
        <f>'[4]7_Xa Ia Tul'!$AS$18</f>
        <v>0</v>
      </c>
      <c r="T20" s="132">
        <f>'[4]9_Xa Ia KDam'!$AS$18</f>
        <v>0</v>
      </c>
      <c r="U20" s="253">
        <f>'[4]8_Xa Chu Mo'!$AS$18</f>
        <v>0</v>
      </c>
    </row>
    <row r="21" spans="1:22" ht="15.75" customHeight="1" x14ac:dyDescent="0.25">
      <c r="A21" s="1006">
        <v>2</v>
      </c>
      <c r="B21" s="250" t="s">
        <v>44</v>
      </c>
      <c r="C21" s="1007" t="s">
        <v>45</v>
      </c>
      <c r="D21" s="1007"/>
      <c r="E21" s="1007"/>
      <c r="F21" s="251">
        <f>'02 CH'!G20</f>
        <v>3943.4357470000004</v>
      </c>
      <c r="G21" s="251">
        <f t="shared" si="3"/>
        <v>4.540014541868401</v>
      </c>
      <c r="H21" s="251">
        <f>'[3]03CH'!$F$18</f>
        <v>4485.01</v>
      </c>
      <c r="I21" s="251">
        <f t="shared" si="1"/>
        <v>5457.5912470000003</v>
      </c>
      <c r="J21" s="251">
        <f t="shared" si="4"/>
        <v>6.2832374976434071</v>
      </c>
      <c r="K21" s="251">
        <f>I21-F21</f>
        <v>1514.1554999999998</v>
      </c>
      <c r="L21" s="251">
        <f t="shared" si="5"/>
        <v>972.58124700000008</v>
      </c>
      <c r="M21" s="251">
        <f>SUM(M22:M47)</f>
        <v>445.03637800000001</v>
      </c>
      <c r="N21" s="251">
        <f t="shared" ref="N21:U21" si="7">SUM(N22:N47)</f>
        <v>477.33097900000001</v>
      </c>
      <c r="O21" s="251">
        <f t="shared" si="7"/>
        <v>744.49274200000002</v>
      </c>
      <c r="P21" s="251">
        <f t="shared" si="7"/>
        <v>514.09133200000008</v>
      </c>
      <c r="Q21" s="251">
        <f t="shared" si="7"/>
        <v>1064.255635</v>
      </c>
      <c r="R21" s="251">
        <f t="shared" si="7"/>
        <v>370.21419466666669</v>
      </c>
      <c r="S21" s="251">
        <f t="shared" si="7"/>
        <v>621.22925166666664</v>
      </c>
      <c r="T21" s="251">
        <f t="shared" si="7"/>
        <v>586.65149700000006</v>
      </c>
      <c r="U21" s="252">
        <f t="shared" si="7"/>
        <v>634.28923766666674</v>
      </c>
      <c r="V21" s="215"/>
    </row>
    <row r="22" spans="1:22" ht="15.75" customHeight="1" x14ac:dyDescent="0.25">
      <c r="A22" s="245">
        <v>2.1</v>
      </c>
      <c r="B22" s="246" t="s">
        <v>46</v>
      </c>
      <c r="C22" s="247" t="s">
        <v>47</v>
      </c>
      <c r="D22" s="247"/>
      <c r="E22" s="247"/>
      <c r="F22" s="132">
        <f>'02 CH'!G21</f>
        <v>27.571717</v>
      </c>
      <c r="G22" s="132">
        <f t="shared" si="3"/>
        <v>3.1742877063359994E-2</v>
      </c>
      <c r="H22" s="132">
        <f>'[3]03CH'!$F$19</f>
        <v>25</v>
      </c>
      <c r="I22" s="132">
        <f t="shared" si="1"/>
        <v>27.571717</v>
      </c>
      <c r="J22" s="132">
        <f t="shared" si="4"/>
        <v>3.1742876717643663E-2</v>
      </c>
      <c r="K22" s="132">
        <f>I22-F22</f>
        <v>0</v>
      </c>
      <c r="L22" s="132">
        <f t="shared" si="5"/>
        <v>2.5717169999999996</v>
      </c>
      <c r="M22" s="132">
        <f>'[4]1_Xa Ia Trok'!$AS$20</f>
        <v>0</v>
      </c>
      <c r="N22" s="132">
        <f>'[4]2_Xa Ia Mron'!$AS$20</f>
        <v>0</v>
      </c>
      <c r="O22" s="132">
        <f>'[4]3_Xa Kim Tan'!$AS$20</f>
        <v>7.2034339999999997</v>
      </c>
      <c r="P22" s="132">
        <f>'[4]4_Xa Chu Rang'!$AS$20</f>
        <v>0</v>
      </c>
      <c r="Q22" s="132">
        <f>'[4]5_Xa Po To'!$AS$20</f>
        <v>20.368283000000002</v>
      </c>
      <c r="R22" s="132">
        <f>'[4]6_Xa Ia Broai'!$AS$20</f>
        <v>0</v>
      </c>
      <c r="S22" s="132">
        <f>'[4]7_Xa Ia Tul'!$AS$20</f>
        <v>0</v>
      </c>
      <c r="T22" s="132">
        <f>'[4]9_Xa Ia KDam'!$AS$20</f>
        <v>0</v>
      </c>
      <c r="U22" s="253">
        <f>'[4]8_Xa Chu Mo'!$AS$20</f>
        <v>0</v>
      </c>
    </row>
    <row r="23" spans="1:22" ht="15.75" customHeight="1" x14ac:dyDescent="0.25">
      <c r="A23" s="245">
        <v>2.2000000000000002</v>
      </c>
      <c r="B23" s="246" t="s">
        <v>48</v>
      </c>
      <c r="C23" s="247" t="s">
        <v>49</v>
      </c>
      <c r="D23" s="247"/>
      <c r="E23" s="247"/>
      <c r="F23" s="132">
        <f>'02 CH'!G22</f>
        <v>2.2799999999999998</v>
      </c>
      <c r="G23" s="132">
        <f t="shared" si="3"/>
        <v>2.6249275554533213E-3</v>
      </c>
      <c r="H23" s="132">
        <f>'[3]03CH'!$F$21</f>
        <v>2.83</v>
      </c>
      <c r="I23" s="132">
        <f t="shared" si="1"/>
        <v>2.7399999999999984</v>
      </c>
      <c r="J23" s="132">
        <f t="shared" si="4"/>
        <v>3.1545181682498626E-3</v>
      </c>
      <c r="K23" s="132">
        <f t="shared" ref="K23:K47" si="8">I23-F23</f>
        <v>0.45999999999999863</v>
      </c>
      <c r="L23" s="132">
        <f t="shared" si="5"/>
        <v>-9.0000000000001634E-2</v>
      </c>
      <c r="M23" s="132">
        <f>'[4]1_Xa Ia Trok'!$AS$21</f>
        <v>0.05</v>
      </c>
      <c r="N23" s="132">
        <f>'[4]2_Xa Ia Mron'!$AS$21</f>
        <v>2.3299999999999996</v>
      </c>
      <c r="O23" s="132">
        <f>'[4]3_Xa Kim Tan'!$AS$21</f>
        <v>0.05</v>
      </c>
      <c r="P23" s="132">
        <f>'[4]4_Xa Chu Rang'!$AS$21</f>
        <v>0.05</v>
      </c>
      <c r="Q23" s="132">
        <f>'[4]5_Xa Po To'!$AS$21</f>
        <v>0.05</v>
      </c>
      <c r="R23" s="132">
        <f>'[4]6_Xa Ia Broai'!$AS$21</f>
        <v>0.05</v>
      </c>
      <c r="S23" s="132">
        <f>'[4]7_Xa Ia Tul'!$AS$21</f>
        <v>0.05</v>
      </c>
      <c r="T23" s="132">
        <f>'[4]9_Xa Ia KDam'!$AS$21</f>
        <v>0.06</v>
      </c>
      <c r="U23" s="253">
        <f>'[4]8_Xa Chu Mo'!$AS$21</f>
        <v>0.05</v>
      </c>
    </row>
    <row r="24" spans="1:22" ht="15.75" customHeight="1" x14ac:dyDescent="0.25">
      <c r="A24" s="245">
        <v>2.2999999999999998</v>
      </c>
      <c r="B24" s="246" t="s">
        <v>50</v>
      </c>
      <c r="C24" s="247" t="s">
        <v>51</v>
      </c>
      <c r="D24" s="247"/>
      <c r="E24" s="247"/>
      <c r="F24" s="132">
        <f>'02 CH'!G23</f>
        <v>0</v>
      </c>
      <c r="G24" s="132">
        <f t="shared" si="3"/>
        <v>0</v>
      </c>
      <c r="H24" s="132">
        <v>0</v>
      </c>
      <c r="I24" s="132">
        <f t="shared" si="1"/>
        <v>0</v>
      </c>
      <c r="J24" s="132">
        <f t="shared" si="4"/>
        <v>0</v>
      </c>
      <c r="K24" s="132">
        <f t="shared" si="8"/>
        <v>0</v>
      </c>
      <c r="L24" s="132">
        <f t="shared" si="5"/>
        <v>0</v>
      </c>
      <c r="M24" s="132">
        <f>'[4]1_Xa Ia Trok'!$AS$22</f>
        <v>0</v>
      </c>
      <c r="N24" s="132">
        <f>'[4]2_Xa Ia Mron'!$AS$22</f>
        <v>0</v>
      </c>
      <c r="O24" s="132">
        <f>'[4]3_Xa Kim Tan'!$AS$22</f>
        <v>0</v>
      </c>
      <c r="P24" s="132">
        <f>'[4]4_Xa Chu Rang'!$AS$22</f>
        <v>0</v>
      </c>
      <c r="Q24" s="132">
        <f>'[4]5_Xa Po To'!$AS$22</f>
        <v>0</v>
      </c>
      <c r="R24" s="132">
        <f>'[4]6_Xa Ia Broai'!$AS$22</f>
        <v>0</v>
      </c>
      <c r="S24" s="132">
        <f>'[4]7_Xa Ia Tul'!$AS$22</f>
        <v>0</v>
      </c>
      <c r="T24" s="132">
        <f>'[4]9_Xa Ia KDam'!$AS$22</f>
        <v>0</v>
      </c>
      <c r="U24" s="253">
        <f>'[4]8_Xa Chu Mo'!$AS$22</f>
        <v>0</v>
      </c>
    </row>
    <row r="25" spans="1:22" ht="15.75" hidden="1" customHeight="1" x14ac:dyDescent="0.25">
      <c r="A25" s="245">
        <v>2.4</v>
      </c>
      <c r="B25" s="246" t="s">
        <v>52</v>
      </c>
      <c r="C25" s="247" t="s">
        <v>53</v>
      </c>
      <c r="D25" s="247"/>
      <c r="E25" s="247"/>
      <c r="F25" s="132" t="e">
        <f>'02 CH'!#REF!</f>
        <v>#REF!</v>
      </c>
      <c r="G25" s="132" t="e">
        <f t="shared" si="3"/>
        <v>#REF!</v>
      </c>
      <c r="H25" s="132">
        <v>0</v>
      </c>
      <c r="I25" s="132">
        <f t="shared" si="1"/>
        <v>0</v>
      </c>
      <c r="J25" s="132">
        <f t="shared" si="4"/>
        <v>0</v>
      </c>
      <c r="K25" s="132" t="e">
        <f t="shared" si="8"/>
        <v>#REF!</v>
      </c>
      <c r="L25" s="132">
        <f t="shared" si="5"/>
        <v>0</v>
      </c>
      <c r="M25" s="132">
        <f>'[4]1_Xa Ia Trok'!$AS$23</f>
        <v>0</v>
      </c>
      <c r="N25" s="132">
        <f>'[4]2_Xa Ia Mron'!$AS$23</f>
        <v>0</v>
      </c>
      <c r="O25" s="132">
        <f>'[4]3_Xa Kim Tan'!$AS$23</f>
        <v>0</v>
      </c>
      <c r="P25" s="132">
        <f>'[4]4_Xa Chu Rang'!$AS$23</f>
        <v>0</v>
      </c>
      <c r="Q25" s="132">
        <f>'[4]5_Xa Po To'!$AS$23</f>
        <v>0</v>
      </c>
      <c r="R25" s="132">
        <f>'[4]6_Xa Ia Broai'!$AS$23</f>
        <v>0</v>
      </c>
      <c r="S25" s="132">
        <f>'[4]7_Xa Ia Tul'!$AS$23</f>
        <v>0</v>
      </c>
      <c r="T25" s="132">
        <f>'[4]9_Xa Ia KDam'!$AS$23</f>
        <v>0</v>
      </c>
      <c r="U25" s="253">
        <f>'[4]8_Xa Chu Mo'!$AS$23</f>
        <v>0</v>
      </c>
    </row>
    <row r="26" spans="1:22" ht="15.75" customHeight="1" x14ac:dyDescent="0.25">
      <c r="A26" s="245">
        <v>2.5</v>
      </c>
      <c r="B26" s="246" t="s">
        <v>54</v>
      </c>
      <c r="C26" s="247" t="s">
        <v>55</v>
      </c>
      <c r="D26" s="247"/>
      <c r="E26" s="247"/>
      <c r="F26" s="132">
        <f>'02 CH'!G24</f>
        <v>0</v>
      </c>
      <c r="G26" s="132">
        <f t="shared" si="3"/>
        <v>0</v>
      </c>
      <c r="H26" s="132">
        <f>'[3]03CH'!$F$22</f>
        <v>30</v>
      </c>
      <c r="I26" s="132">
        <f t="shared" si="1"/>
        <v>0</v>
      </c>
      <c r="J26" s="132">
        <f t="shared" si="4"/>
        <v>0</v>
      </c>
      <c r="K26" s="132">
        <f t="shared" si="8"/>
        <v>0</v>
      </c>
      <c r="L26" s="132">
        <f t="shared" si="5"/>
        <v>-30</v>
      </c>
      <c r="M26" s="132">
        <f>'[4]1_Xa Ia Trok'!$AS$24</f>
        <v>0</v>
      </c>
      <c r="N26" s="132">
        <f>'[4]2_Xa Ia Mron'!$AS$24</f>
        <v>0</v>
      </c>
      <c r="O26" s="132">
        <f>'[4]3_Xa Kim Tan'!$AS$24</f>
        <v>0</v>
      </c>
      <c r="P26" s="132">
        <f>'[4]4_Xa Chu Rang'!$AS$24</f>
        <v>0</v>
      </c>
      <c r="Q26" s="132">
        <f>'[4]5_Xa Po To'!$AS$24</f>
        <v>0</v>
      </c>
      <c r="R26" s="132">
        <f>'[4]6_Xa Ia Broai'!$AS$24</f>
        <v>0</v>
      </c>
      <c r="S26" s="132">
        <f>'[4]7_Xa Ia Tul'!$AS$24</f>
        <v>0</v>
      </c>
      <c r="T26" s="132">
        <f>'[4]9_Xa Ia KDam'!$AS$24</f>
        <v>0</v>
      </c>
      <c r="U26" s="253">
        <f>'[4]8_Xa Chu Mo'!$AS$24</f>
        <v>0</v>
      </c>
    </row>
    <row r="27" spans="1:22" ht="15.75" customHeight="1" x14ac:dyDescent="0.25">
      <c r="A27" s="245">
        <v>2.6</v>
      </c>
      <c r="B27" s="246" t="s">
        <v>56</v>
      </c>
      <c r="C27" s="247" t="s">
        <v>57</v>
      </c>
      <c r="D27" s="247"/>
      <c r="E27" s="247"/>
      <c r="F27" s="132">
        <f>'02 CH'!G25</f>
        <v>1.741457</v>
      </c>
      <c r="G27" s="132">
        <f t="shared" si="3"/>
        <v>2.0049116078671384E-3</v>
      </c>
      <c r="H27" s="132">
        <f>'[3]03CH'!$F$23</f>
        <v>83.980000000000018</v>
      </c>
      <c r="I27" s="132">
        <f t="shared" si="1"/>
        <v>16.723457</v>
      </c>
      <c r="J27" s="132">
        <f t="shared" si="4"/>
        <v>1.9253448519140647E-2</v>
      </c>
      <c r="K27" s="132">
        <f t="shared" si="8"/>
        <v>14.981999999999999</v>
      </c>
      <c r="L27" s="132">
        <f t="shared" si="5"/>
        <v>-67.256543000000022</v>
      </c>
      <c r="M27" s="132">
        <f>'[4]1_Xa Ia Trok'!$AS$25</f>
        <v>0.61</v>
      </c>
      <c r="N27" s="132">
        <f>'[4]2_Xa Ia Mron'!$AS$25</f>
        <v>10.190158</v>
      </c>
      <c r="O27" s="132">
        <f>'[4]3_Xa Kim Tan'!$AS$25</f>
        <v>1.380145</v>
      </c>
      <c r="P27" s="132">
        <f>'[4]4_Xa Chu Rang'!$AS$25</f>
        <v>0.85434699999999997</v>
      </c>
      <c r="Q27" s="132">
        <f>'[4]5_Xa Po To'!$AS$25</f>
        <v>0.97529500000000002</v>
      </c>
      <c r="R27" s="132">
        <f>'[4]6_Xa Ia Broai'!$AS$25</f>
        <v>0.77279900000000001</v>
      </c>
      <c r="S27" s="132">
        <f>'[4]7_Xa Ia Tul'!$AS$25</f>
        <v>0.72871299999999994</v>
      </c>
      <c r="T27" s="132">
        <f>'[4]9_Xa Ia KDam'!$AS$25</f>
        <v>0.61</v>
      </c>
      <c r="U27" s="253">
        <f>'[4]8_Xa Chu Mo'!$AS$25</f>
        <v>0.60200000000000009</v>
      </c>
    </row>
    <row r="28" spans="1:22" ht="27" customHeight="1" x14ac:dyDescent="0.25">
      <c r="A28" s="245">
        <v>2.7</v>
      </c>
      <c r="B28" s="246" t="s">
        <v>58</v>
      </c>
      <c r="C28" s="247" t="s">
        <v>59</v>
      </c>
      <c r="D28" s="247"/>
      <c r="E28" s="247"/>
      <c r="F28" s="132">
        <f>'02 CH'!G26</f>
        <v>51.765417999999997</v>
      </c>
      <c r="G28" s="132">
        <f t="shared" si="3"/>
        <v>5.9596698301648848E-2</v>
      </c>
      <c r="H28" s="132">
        <f>'[3]03CH'!$F$24</f>
        <v>68.709999999999994</v>
      </c>
      <c r="I28" s="132">
        <f t="shared" si="1"/>
        <v>55.415417999999995</v>
      </c>
      <c r="J28" s="132">
        <f t="shared" si="4"/>
        <v>6.3798884263562242E-2</v>
      </c>
      <c r="K28" s="132">
        <f t="shared" si="8"/>
        <v>3.6499999999999986</v>
      </c>
      <c r="L28" s="132">
        <f t="shared" si="5"/>
        <v>-13.294581999999998</v>
      </c>
      <c r="M28" s="132">
        <f>'[4]1_Xa Ia Trok'!$AS$26</f>
        <v>0.2</v>
      </c>
      <c r="N28" s="132">
        <f>'[4]2_Xa Ia Mron'!$AS$26</f>
        <v>1.250332</v>
      </c>
      <c r="O28" s="132">
        <f>'[4]3_Xa Kim Tan'!$AS$26</f>
        <v>0.50461699999999998</v>
      </c>
      <c r="P28" s="132">
        <f>'[4]4_Xa Chu Rang'!$AS$26</f>
        <v>2.084562</v>
      </c>
      <c r="Q28" s="132">
        <f>'[4]5_Xa Po To'!$AS$26</f>
        <v>11.119999999999997</v>
      </c>
      <c r="R28" s="132">
        <f>'[4]6_Xa Ia Broai'!$AS$26</f>
        <v>0.15590700000000002</v>
      </c>
      <c r="S28" s="132">
        <f>'[4]7_Xa Ia Tul'!$AS$26</f>
        <v>0.5</v>
      </c>
      <c r="T28" s="132">
        <f>'[4]9_Xa Ia KDam'!$AS$26</f>
        <v>0.1</v>
      </c>
      <c r="U28" s="253">
        <f>'[4]8_Xa Chu Mo'!$AS$26</f>
        <v>39.5</v>
      </c>
    </row>
    <row r="29" spans="1:22" x14ac:dyDescent="0.25">
      <c r="A29" s="245">
        <v>2.8</v>
      </c>
      <c r="B29" s="246" t="s">
        <v>269</v>
      </c>
      <c r="C29" s="247" t="s">
        <v>61</v>
      </c>
      <c r="D29" s="247"/>
      <c r="E29" s="247"/>
      <c r="F29" s="132">
        <f>'02 CH'!G27</f>
        <v>0</v>
      </c>
      <c r="G29" s="132">
        <f t="shared" si="3"/>
        <v>0</v>
      </c>
      <c r="H29" s="132">
        <f>'[3]03CH'!$F$25</f>
        <v>34.630000000000003</v>
      </c>
      <c r="I29" s="132">
        <f t="shared" si="1"/>
        <v>0</v>
      </c>
      <c r="J29" s="132">
        <f t="shared" si="4"/>
        <v>0</v>
      </c>
      <c r="K29" s="132">
        <f t="shared" si="8"/>
        <v>0</v>
      </c>
      <c r="L29" s="132">
        <f t="shared" si="5"/>
        <v>-34.630000000000003</v>
      </c>
      <c r="M29" s="132">
        <f>'[4]1_Xa Ia Trok'!$AS$27</f>
        <v>0</v>
      </c>
      <c r="N29" s="132">
        <f>'[4]2_Xa Ia Mron'!$AS$27</f>
        <v>0</v>
      </c>
      <c r="O29" s="132">
        <f>'[4]3_Xa Kim Tan'!$AS$27</f>
        <v>0</v>
      </c>
      <c r="P29" s="132">
        <f>'[4]4_Xa Chu Rang'!$AS$27</f>
        <v>0</v>
      </c>
      <c r="Q29" s="132">
        <f>'[4]5_Xa Po To'!$AS$27</f>
        <v>0</v>
      </c>
      <c r="R29" s="132">
        <f>'[4]6_Xa Ia Broai'!$AS$27</f>
        <v>0</v>
      </c>
      <c r="S29" s="132">
        <f>'[4]7_Xa Ia Tul'!$AS$27</f>
        <v>0</v>
      </c>
      <c r="T29" s="132">
        <f>'[4]9_Xa Ia KDam'!$AS$27</f>
        <v>0</v>
      </c>
      <c r="U29" s="253">
        <f>'[4]8_Xa Chu Mo'!$AS$27</f>
        <v>0</v>
      </c>
    </row>
    <row r="30" spans="1:22" ht="30" x14ac:dyDescent="0.25">
      <c r="A30" s="245">
        <v>2.9</v>
      </c>
      <c r="B30" s="246" t="s">
        <v>62</v>
      </c>
      <c r="C30" s="247" t="s">
        <v>63</v>
      </c>
      <c r="D30" s="247"/>
      <c r="E30" s="247"/>
      <c r="F30" s="132">
        <f>'02 CH'!G28</f>
        <v>891.87000000000012</v>
      </c>
      <c r="G30" s="132">
        <f t="shared" si="3"/>
        <v>1.0267956749483134</v>
      </c>
      <c r="H30" s="132">
        <f>'[3]03CH'!$F$26</f>
        <v>1361.27</v>
      </c>
      <c r="I30" s="132">
        <f t="shared" si="1"/>
        <v>2324.3768999999998</v>
      </c>
      <c r="J30" s="132">
        <f t="shared" si="4"/>
        <v>2.6760179419380647</v>
      </c>
      <c r="K30" s="132">
        <f>I30-F30</f>
        <v>1432.5068999999996</v>
      </c>
      <c r="L30" s="132">
        <f t="shared" si="5"/>
        <v>963.10689999999977</v>
      </c>
      <c r="M30" s="132">
        <f>'[4]1_Xa Ia Trok'!$AS$28</f>
        <v>87.191877777777762</v>
      </c>
      <c r="N30" s="132">
        <f>'[4]2_Xa Ia Mron'!$AS$28</f>
        <v>145.86187777777775</v>
      </c>
      <c r="O30" s="132">
        <f>'[4]3_Xa Kim Tan'!$AS$28</f>
        <v>387.61187777777775</v>
      </c>
      <c r="P30" s="132">
        <f>'[4]4_Xa Chu Rang'!$AS$28</f>
        <v>289.64187777777778</v>
      </c>
      <c r="Q30" s="132">
        <f>'[4]5_Xa Po To'!$AS$28</f>
        <v>450.28187777777777</v>
      </c>
      <c r="R30" s="132">
        <f>'[4]6_Xa Ia Broai'!$AS$28</f>
        <v>90.208544444444442</v>
      </c>
      <c r="S30" s="132">
        <f>'[4]7_Xa Ia Tul'!$AS$28</f>
        <v>340.1885444444444</v>
      </c>
      <c r="T30" s="132">
        <f>'[4]9_Xa Ia KDam'!$AS$28</f>
        <v>215.84187777777777</v>
      </c>
      <c r="U30" s="253">
        <f>'[4]8_Xa Chu Mo'!$AS$28</f>
        <v>317.54854444444447</v>
      </c>
    </row>
    <row r="31" spans="1:22" ht="15.75" customHeight="1" x14ac:dyDescent="0.25">
      <c r="A31" s="245">
        <v>2.1</v>
      </c>
      <c r="B31" s="246" t="s">
        <v>64</v>
      </c>
      <c r="C31" s="247" t="s">
        <v>65</v>
      </c>
      <c r="D31" s="247"/>
      <c r="E31" s="247"/>
      <c r="F31" s="132">
        <f>'02 CH'!G40</f>
        <v>0</v>
      </c>
      <c r="G31" s="132">
        <f t="shared" si="3"/>
        <v>0</v>
      </c>
      <c r="H31" s="132">
        <f>0</f>
        <v>0</v>
      </c>
      <c r="I31" s="132">
        <f t="shared" si="1"/>
        <v>0</v>
      </c>
      <c r="J31" s="132">
        <f t="shared" si="4"/>
        <v>0</v>
      </c>
      <c r="K31" s="132">
        <f t="shared" si="8"/>
        <v>0</v>
      </c>
      <c r="L31" s="132">
        <f t="shared" si="5"/>
        <v>0</v>
      </c>
      <c r="M31" s="132">
        <f>'[4]1_Xa Ia Trok'!$AS$29</f>
        <v>0</v>
      </c>
      <c r="N31" s="132">
        <f>'[4]2_Xa Ia Mron'!$AS$29</f>
        <v>0</v>
      </c>
      <c r="O31" s="132">
        <f>'[4]3_Xa Kim Tan'!$AS$29</f>
        <v>0</v>
      </c>
      <c r="P31" s="132">
        <f>'[4]4_Xa Chu Rang'!$AS$29</f>
        <v>0</v>
      </c>
      <c r="Q31" s="132">
        <f>'[4]5_Xa Po To'!$AS$29</f>
        <v>0</v>
      </c>
      <c r="R31" s="132">
        <f>'[4]6_Xa Ia Broai'!$AS$29</f>
        <v>0</v>
      </c>
      <c r="S31" s="132">
        <f>'[4]7_Xa Ia Tul'!$AS$29</f>
        <v>0</v>
      </c>
      <c r="T31" s="132">
        <f>'[4]9_Xa Ia KDam'!$AS$29</f>
        <v>0</v>
      </c>
      <c r="U31" s="253">
        <f>'[4]8_Xa Chu Mo'!$AS$29</f>
        <v>0</v>
      </c>
    </row>
    <row r="32" spans="1:22" ht="15.75" customHeight="1" x14ac:dyDescent="0.25">
      <c r="A32" s="245">
        <v>2.11</v>
      </c>
      <c r="B32" s="246" t="s">
        <v>66</v>
      </c>
      <c r="C32" s="247" t="s">
        <v>67</v>
      </c>
      <c r="D32" s="247"/>
      <c r="E32" s="247"/>
      <c r="F32" s="132">
        <f>'02 CH'!G41</f>
        <v>0</v>
      </c>
      <c r="G32" s="132">
        <f t="shared" si="3"/>
        <v>0</v>
      </c>
      <c r="H32" s="132">
        <f>'[3]03CH'!$Q$22</f>
        <v>0</v>
      </c>
      <c r="I32" s="132">
        <f t="shared" si="1"/>
        <v>73.86</v>
      </c>
      <c r="J32" s="132">
        <f t="shared" si="4"/>
        <v>8.5033836462385035E-2</v>
      </c>
      <c r="K32" s="132">
        <f t="shared" si="8"/>
        <v>73.86</v>
      </c>
      <c r="L32" s="132">
        <f t="shared" si="5"/>
        <v>73.86</v>
      </c>
      <c r="M32" s="132">
        <f>'[4]1_Xa Ia Trok'!$AS$30</f>
        <v>0</v>
      </c>
      <c r="N32" s="132">
        <f>'[4]2_Xa Ia Mron'!$AS$30</f>
        <v>3.68</v>
      </c>
      <c r="O32" s="132">
        <f>'[4]3_Xa Kim Tan'!$AS$30</f>
        <v>15.18</v>
      </c>
      <c r="P32" s="132">
        <f>'[4]4_Xa Chu Rang'!$AS$30</f>
        <v>0</v>
      </c>
      <c r="Q32" s="132">
        <f>'[4]5_Xa Po To'!$AS$30</f>
        <v>0</v>
      </c>
      <c r="R32" s="132">
        <f>'[4]6_Xa Ia Broai'!$AS$30</f>
        <v>0</v>
      </c>
      <c r="S32" s="132">
        <f>'[4]7_Xa Ia Tul'!$AS$30</f>
        <v>7</v>
      </c>
      <c r="T32" s="132">
        <f>'[4]9_Xa Ia KDam'!$AS$30</f>
        <v>0</v>
      </c>
      <c r="U32" s="253">
        <f>'[4]8_Xa Chu Mo'!$AS$30</f>
        <v>48</v>
      </c>
    </row>
    <row r="33" spans="1:21" ht="15.75" customHeight="1" x14ac:dyDescent="0.25">
      <c r="A33" s="245">
        <v>2.12</v>
      </c>
      <c r="B33" s="246" t="s">
        <v>68</v>
      </c>
      <c r="C33" s="247" t="s">
        <v>69</v>
      </c>
      <c r="D33" s="247"/>
      <c r="E33" s="247"/>
      <c r="F33" s="132">
        <f>'02 CH'!G42</f>
        <v>6.3227679999999999</v>
      </c>
      <c r="G33" s="132">
        <f t="shared" si="3"/>
        <v>7.2793017324291609E-3</v>
      </c>
      <c r="H33" s="132">
        <f>'[3]03CH'!$F$40</f>
        <v>6.5</v>
      </c>
      <c r="I33" s="132">
        <f t="shared" si="1"/>
        <v>6.5027679999999997</v>
      </c>
      <c r="J33" s="132">
        <f t="shared" si="4"/>
        <v>7.4865327736911794E-3</v>
      </c>
      <c r="K33" s="132">
        <f t="shared" si="8"/>
        <v>0.17999999999999972</v>
      </c>
      <c r="L33" s="132">
        <f t="shared" si="5"/>
        <v>2.7679999999996596E-3</v>
      </c>
      <c r="M33" s="132">
        <f>'[4]1_Xa Ia Trok'!$AS$31</f>
        <v>0</v>
      </c>
      <c r="N33" s="132">
        <f>'[4]2_Xa Ia Mron'!$AS$31</f>
        <v>1.3133680000000001</v>
      </c>
      <c r="O33" s="132">
        <f>'[4]3_Xa Kim Tan'!$AS$31</f>
        <v>0</v>
      </c>
      <c r="P33" s="132">
        <f>'[4]4_Xa Chu Rang'!$AS$31</f>
        <v>0</v>
      </c>
      <c r="Q33" s="132">
        <f>'[4]5_Xa Po To'!$AS$31</f>
        <v>0</v>
      </c>
      <c r="R33" s="132">
        <f>'[4]6_Xa Ia Broai'!$AS$31</f>
        <v>0</v>
      </c>
      <c r="S33" s="132">
        <f>'[4]7_Xa Ia Tul'!$AS$31</f>
        <v>0</v>
      </c>
      <c r="T33" s="132">
        <f>'[4]9_Xa Ia KDam'!$AS$31</f>
        <v>5.0094000000000003</v>
      </c>
      <c r="U33" s="253">
        <f>'[4]8_Xa Chu Mo'!$AS$31</f>
        <v>0.18</v>
      </c>
    </row>
    <row r="34" spans="1:21" ht="15.75" customHeight="1" x14ac:dyDescent="0.25">
      <c r="A34" s="245">
        <v>2.13</v>
      </c>
      <c r="B34" s="246" t="s">
        <v>70</v>
      </c>
      <c r="C34" s="247" t="s">
        <v>71</v>
      </c>
      <c r="D34" s="247"/>
      <c r="E34" s="247"/>
      <c r="F34" s="132">
        <f>'02 CH'!G44</f>
        <v>719.88530700000001</v>
      </c>
      <c r="G34" s="132">
        <f t="shared" si="3"/>
        <v>0.82879244697819043</v>
      </c>
      <c r="H34" s="132">
        <f>'[3]03CH'!$F$41</f>
        <v>997.6</v>
      </c>
      <c r="I34" s="132">
        <f t="shared" si="1"/>
        <v>846.93190699999991</v>
      </c>
      <c r="J34" s="132">
        <f t="shared" si="4"/>
        <v>0.97505915616861472</v>
      </c>
      <c r="K34" s="132">
        <f t="shared" si="8"/>
        <v>127.0465999999999</v>
      </c>
      <c r="L34" s="132">
        <f t="shared" si="5"/>
        <v>-150.66809300000011</v>
      </c>
      <c r="M34" s="132">
        <f>'[4]1_Xa Ia Trok'!$AS$32</f>
        <v>131.87962222222222</v>
      </c>
      <c r="N34" s="132">
        <f>'[4]2_Xa Ia Mron'!$AS$32</f>
        <v>147.39962222222221</v>
      </c>
      <c r="O34" s="132">
        <f>'[4]3_Xa Kim Tan'!$AS$32</f>
        <v>121.95678522222224</v>
      </c>
      <c r="P34" s="132">
        <f>'[4]4_Xa Chu Rang'!$AS$32</f>
        <v>47.986942222222218</v>
      </c>
      <c r="Q34" s="132">
        <f>'[4]5_Xa Po To'!$AS$32</f>
        <v>181.9004462222222</v>
      </c>
      <c r="R34" s="132">
        <f>'[4]6_Xa Ia Broai'!$AS$32</f>
        <v>39.689622222222219</v>
      </c>
      <c r="S34" s="132">
        <f>'[4]7_Xa Ia Tul'!$AS$32</f>
        <v>61.929622222222221</v>
      </c>
      <c r="T34" s="132">
        <f>'[4]9_Xa Ia KDam'!$AS$32</f>
        <v>64.809622222222217</v>
      </c>
      <c r="U34" s="253">
        <f>'[4]8_Xa Chu Mo'!$AS$32</f>
        <v>49.379622222222217</v>
      </c>
    </row>
    <row r="35" spans="1:21" ht="15.75" customHeight="1" x14ac:dyDescent="0.25">
      <c r="A35" s="245">
        <v>2.14</v>
      </c>
      <c r="B35" s="246" t="s">
        <v>72</v>
      </c>
      <c r="C35" s="247" t="s">
        <v>73</v>
      </c>
      <c r="D35" s="247"/>
      <c r="E35" s="247"/>
      <c r="F35" s="132">
        <f>'02 CH'!G45</f>
        <v>0</v>
      </c>
      <c r="G35" s="132">
        <f t="shared" si="3"/>
        <v>0</v>
      </c>
      <c r="H35" s="132">
        <f>'[3]03CH'!$F$42</f>
        <v>0</v>
      </c>
      <c r="I35" s="132">
        <f t="shared" si="1"/>
        <v>0</v>
      </c>
      <c r="J35" s="132">
        <f t="shared" si="4"/>
        <v>0</v>
      </c>
      <c r="K35" s="132">
        <f t="shared" si="8"/>
        <v>0</v>
      </c>
      <c r="L35" s="132">
        <f t="shared" si="5"/>
        <v>0</v>
      </c>
      <c r="M35" s="132">
        <f>'[4]1_Xa Ia Trok'!$AS$33</f>
        <v>0</v>
      </c>
      <c r="N35" s="132">
        <f>'[4]2_Xa Ia Mron'!$AS$33</f>
        <v>0</v>
      </c>
      <c r="O35" s="132">
        <f>'[4]3_Xa Kim Tan'!$AS$33</f>
        <v>0</v>
      </c>
      <c r="P35" s="132">
        <f>'[4]4_Xa Chu Rang'!$AS$33</f>
        <v>0</v>
      </c>
      <c r="Q35" s="132">
        <f>'[4]5_Xa Po To'!$AS$33</f>
        <v>0</v>
      </c>
      <c r="R35" s="132">
        <f>'[4]6_Xa Ia Broai'!$AS$33</f>
        <v>0</v>
      </c>
      <c r="S35" s="132">
        <f>'[4]7_Xa Ia Tul'!$AS$33</f>
        <v>0</v>
      </c>
      <c r="T35" s="132">
        <f>'[4]9_Xa Ia KDam'!$AS$33</f>
        <v>0</v>
      </c>
      <c r="U35" s="253">
        <f>'[4]8_Xa Chu Mo'!$AS$33</f>
        <v>0</v>
      </c>
    </row>
    <row r="36" spans="1:21" ht="15.75" customHeight="1" x14ac:dyDescent="0.25">
      <c r="A36" s="245">
        <v>2.15</v>
      </c>
      <c r="B36" s="246" t="s">
        <v>74</v>
      </c>
      <c r="C36" s="247" t="s">
        <v>75</v>
      </c>
      <c r="D36" s="247"/>
      <c r="E36" s="247"/>
      <c r="F36" s="132">
        <f>'02 CH'!G46</f>
        <v>21.266891999999999</v>
      </c>
      <c r="G36" s="132">
        <f t="shared" si="3"/>
        <v>2.448423282002184E-2</v>
      </c>
      <c r="H36" s="132">
        <f>'[3]03CH'!$F$43</f>
        <v>29.529999999999998</v>
      </c>
      <c r="I36" s="132">
        <f t="shared" si="1"/>
        <v>18.266891999999999</v>
      </c>
      <c r="J36" s="132">
        <f t="shared" si="4"/>
        <v>2.1030380544327772E-2</v>
      </c>
      <c r="K36" s="132">
        <f t="shared" si="8"/>
        <v>-3</v>
      </c>
      <c r="L36" s="132">
        <f t="shared" si="5"/>
        <v>-11.263107999999999</v>
      </c>
      <c r="M36" s="132">
        <f>'[4]1_Xa Ia Trok'!$AS$34</f>
        <v>0.82215400000000005</v>
      </c>
      <c r="N36" s="132">
        <f>'[4]2_Xa Ia Mron'!$AS$34</f>
        <v>6.8194699999999999</v>
      </c>
      <c r="O36" s="132">
        <f>'[4]3_Xa Kim Tan'!$AS$34</f>
        <v>2.6122249999999996</v>
      </c>
      <c r="P36" s="132">
        <f>'[4]4_Xa Chu Rang'!$AS$34</f>
        <v>2.8575650000000001</v>
      </c>
      <c r="Q36" s="132">
        <f>'[4]5_Xa Po To'!$AS$34</f>
        <v>0.94583600000000001</v>
      </c>
      <c r="R36" s="132">
        <f>'[4]6_Xa Ia Broai'!$AS$34</f>
        <v>0.74783900000000003</v>
      </c>
      <c r="S36" s="132">
        <f>'[4]7_Xa Ia Tul'!$AS$34</f>
        <v>0.85246599999999995</v>
      </c>
      <c r="T36" s="132">
        <f>'[4]9_Xa Ia KDam'!$AS$34</f>
        <v>1.89</v>
      </c>
      <c r="U36" s="253">
        <f>'[4]8_Xa Chu Mo'!$AS$34</f>
        <v>0.719337</v>
      </c>
    </row>
    <row r="37" spans="1:21" ht="30" x14ac:dyDescent="0.25">
      <c r="A37" s="245">
        <v>2.16</v>
      </c>
      <c r="B37" s="246" t="s">
        <v>76</v>
      </c>
      <c r="C37" s="247" t="s">
        <v>77</v>
      </c>
      <c r="D37" s="247"/>
      <c r="E37" s="247"/>
      <c r="F37" s="132">
        <f>'02 CH'!G47</f>
        <v>67.86999999999999</v>
      </c>
      <c r="G37" s="132">
        <f t="shared" si="3"/>
        <v>7.8137646135358299E-2</v>
      </c>
      <c r="H37" s="132">
        <f>'[3]03CH'!$F$44</f>
        <v>0</v>
      </c>
      <c r="I37" s="132">
        <f t="shared" si="1"/>
        <v>67.86999999999999</v>
      </c>
      <c r="J37" s="132">
        <f t="shared" si="4"/>
        <v>7.8137645284349744E-2</v>
      </c>
      <c r="K37" s="132">
        <f t="shared" si="8"/>
        <v>0</v>
      </c>
      <c r="L37" s="132">
        <f t="shared" si="5"/>
        <v>67.86999999999999</v>
      </c>
      <c r="M37" s="132">
        <f>'[4]1_Xa Ia Trok'!$AS$35</f>
        <v>7.02</v>
      </c>
      <c r="N37" s="132">
        <f>'[4]2_Xa Ia Mron'!$AS$35</f>
        <v>15.92</v>
      </c>
      <c r="O37" s="132">
        <f>'[4]3_Xa Kim Tan'!$AS$35</f>
        <v>11.09</v>
      </c>
      <c r="P37" s="132">
        <f>'[4]4_Xa Chu Rang'!$AS$35</f>
        <v>6.61</v>
      </c>
      <c r="Q37" s="132">
        <f>'[4]5_Xa Po To'!$AS$35</f>
        <v>8.34</v>
      </c>
      <c r="R37" s="132">
        <f>'[4]6_Xa Ia Broai'!$AS$35</f>
        <v>3.18</v>
      </c>
      <c r="S37" s="132">
        <f>'[4]7_Xa Ia Tul'!$AS$35</f>
        <v>6.26</v>
      </c>
      <c r="T37" s="132">
        <f>'[4]9_Xa Ia KDam'!$AS$35</f>
        <v>5.71</v>
      </c>
      <c r="U37" s="253">
        <f>'[4]8_Xa Chu Mo'!$AS$35</f>
        <v>3.74</v>
      </c>
    </row>
    <row r="38" spans="1:21" ht="15.75" customHeight="1" x14ac:dyDescent="0.25">
      <c r="A38" s="245">
        <v>2.17</v>
      </c>
      <c r="B38" s="246" t="s">
        <v>78</v>
      </c>
      <c r="C38" s="247" t="s">
        <v>79</v>
      </c>
      <c r="D38" s="247"/>
      <c r="E38" s="247"/>
      <c r="F38" s="132">
        <f>'02 CH'!G48</f>
        <v>0</v>
      </c>
      <c r="G38" s="132">
        <f t="shared" si="3"/>
        <v>0</v>
      </c>
      <c r="H38" s="132">
        <f>0</f>
        <v>0</v>
      </c>
      <c r="I38" s="132">
        <f t="shared" si="1"/>
        <v>0</v>
      </c>
      <c r="J38" s="132">
        <f t="shared" si="4"/>
        <v>0</v>
      </c>
      <c r="K38" s="132">
        <f t="shared" si="8"/>
        <v>0</v>
      </c>
      <c r="L38" s="132">
        <f t="shared" si="5"/>
        <v>0</v>
      </c>
      <c r="M38" s="132">
        <f>'[4]1_Xa Ia Trok'!$AS$36</f>
        <v>0</v>
      </c>
      <c r="N38" s="132">
        <f>'[4]2_Xa Ia Mron'!$AS$36</f>
        <v>0</v>
      </c>
      <c r="O38" s="132">
        <f>'[4]3_Xa Kim Tan'!$AS$36</f>
        <v>0</v>
      </c>
      <c r="P38" s="132">
        <f>'[4]4_Xa Chu Rang'!$AS$36</f>
        <v>0</v>
      </c>
      <c r="Q38" s="132">
        <f>'[4]5_Xa Po To'!$AS$36</f>
        <v>0</v>
      </c>
      <c r="R38" s="132">
        <f>'[4]6_Xa Ia Broai'!$AS$36</f>
        <v>0</v>
      </c>
      <c r="S38" s="132">
        <f>'[4]7_Xa Ia Tul'!$AS$36</f>
        <v>0</v>
      </c>
      <c r="T38" s="132">
        <f>'[4]9_Xa Ia KDam'!$AS$36</f>
        <v>0</v>
      </c>
      <c r="U38" s="253">
        <f>'[4]8_Xa Chu Mo'!$AS$36</f>
        <v>0</v>
      </c>
    </row>
    <row r="39" spans="1:21" ht="15.75" customHeight="1" x14ac:dyDescent="0.25">
      <c r="A39" s="245">
        <v>2.1800000000000002</v>
      </c>
      <c r="B39" s="246" t="s">
        <v>80</v>
      </c>
      <c r="C39" s="247" t="s">
        <v>81</v>
      </c>
      <c r="D39" s="247"/>
      <c r="E39" s="247"/>
      <c r="F39" s="132">
        <f>'02 CH'!G49</f>
        <v>2.881602</v>
      </c>
      <c r="G39" s="132">
        <f t="shared" si="3"/>
        <v>3.3175423217760534E-3</v>
      </c>
      <c r="H39" s="132">
        <f>'[3]03CH'!$F$45</f>
        <v>3.8200000000000003</v>
      </c>
      <c r="I39" s="132">
        <f t="shared" si="1"/>
        <v>2.881602</v>
      </c>
      <c r="J39" s="132">
        <f t="shared" si="4"/>
        <v>3.3175422856442137E-3</v>
      </c>
      <c r="K39" s="132">
        <f t="shared" si="8"/>
        <v>0</v>
      </c>
      <c r="L39" s="132">
        <f t="shared" si="5"/>
        <v>-0.93839800000000029</v>
      </c>
      <c r="M39" s="132">
        <f>'[4]1_Xa Ia Trok'!$AS$37</f>
        <v>0.85741900000000004</v>
      </c>
      <c r="N39" s="132">
        <f>'[4]2_Xa Ia Mron'!$AS$37</f>
        <v>0.22666</v>
      </c>
      <c r="O39" s="132">
        <f>'[4]3_Xa Kim Tan'!$AS$37</f>
        <v>0</v>
      </c>
      <c r="P39" s="132">
        <f>'[4]4_Xa Chu Rang'!$AS$37</f>
        <v>0</v>
      </c>
      <c r="Q39" s="132">
        <f>'[4]5_Xa Po To'!$AS$37</f>
        <v>1.06</v>
      </c>
      <c r="R39" s="132">
        <f>'[4]6_Xa Ia Broai'!$AS$37</f>
        <v>0.73752300000000004</v>
      </c>
      <c r="S39" s="132">
        <f>'[4]7_Xa Ia Tul'!$AS$37</f>
        <v>0</v>
      </c>
      <c r="T39" s="132">
        <f>'[4]9_Xa Ia KDam'!$AS$37</f>
        <v>0</v>
      </c>
      <c r="U39" s="253">
        <f>'[4]8_Xa Chu Mo'!$AS$37</f>
        <v>0</v>
      </c>
    </row>
    <row r="40" spans="1:21" x14ac:dyDescent="0.25">
      <c r="A40" s="245">
        <v>2.19</v>
      </c>
      <c r="B40" s="246" t="s">
        <v>195</v>
      </c>
      <c r="C40" s="247" t="s">
        <v>83</v>
      </c>
      <c r="D40" s="247"/>
      <c r="E40" s="247"/>
      <c r="F40" s="132">
        <f>'02 CH'!G50</f>
        <v>60.890589000000006</v>
      </c>
      <c r="G40" s="132">
        <f t="shared" si="3"/>
        <v>7.0102361813106556E-2</v>
      </c>
      <c r="H40" s="132">
        <f>'[3]03CH'!$F$46</f>
        <v>61.660000000000011</v>
      </c>
      <c r="I40" s="132">
        <f t="shared" si="1"/>
        <v>71.390589000000006</v>
      </c>
      <c r="J40" s="132">
        <f t="shared" si="4"/>
        <v>8.2190843081225887E-2</v>
      </c>
      <c r="K40" s="132">
        <f t="shared" si="8"/>
        <v>10.5</v>
      </c>
      <c r="L40" s="132">
        <f t="shared" si="5"/>
        <v>9.7305889999999948</v>
      </c>
      <c r="M40" s="132">
        <f>'[4]1_Xa Ia Trok'!$AS$38</f>
        <v>7.8438169999999996</v>
      </c>
      <c r="N40" s="132">
        <f>'[4]2_Xa Ia Mron'!$AS$38</f>
        <v>11.458707</v>
      </c>
      <c r="O40" s="132">
        <f>'[4]3_Xa Kim Tan'!$AS$38</f>
        <v>14.296742</v>
      </c>
      <c r="P40" s="132">
        <f>'[4]4_Xa Chu Rang'!$AS$38</f>
        <v>5.8512719999999998</v>
      </c>
      <c r="Q40" s="132">
        <f>'[4]5_Xa Po To'!$AS$38</f>
        <v>6.5470459999999999</v>
      </c>
      <c r="R40" s="132">
        <f>'[4]6_Xa Ia Broai'!$AS$38</f>
        <v>3.5153660000000002</v>
      </c>
      <c r="S40" s="132">
        <f>'[4]7_Xa Ia Tul'!$AS$38</f>
        <v>2.7430949999999998</v>
      </c>
      <c r="T40" s="132">
        <f>'[4]9_Xa Ia KDam'!$AS$38</f>
        <v>8.4018529999999991</v>
      </c>
      <c r="U40" s="253">
        <f>'[4]8_Xa Chu Mo'!$AS$38</f>
        <v>10.732691000000001</v>
      </c>
    </row>
    <row r="41" spans="1:21" x14ac:dyDescent="0.25">
      <c r="A41" s="245">
        <v>2.2000000000000002</v>
      </c>
      <c r="B41" s="246" t="s">
        <v>266</v>
      </c>
      <c r="C41" s="247" t="s">
        <v>85</v>
      </c>
      <c r="D41" s="247"/>
      <c r="E41" s="247"/>
      <c r="F41" s="132">
        <f>'02 CH'!G51</f>
        <v>50.947810999999994</v>
      </c>
      <c r="G41" s="132">
        <f t="shared" si="3"/>
        <v>5.8655400431547294E-2</v>
      </c>
      <c r="H41" s="132">
        <f>'[3]03CH'!$F$47</f>
        <v>49.7</v>
      </c>
      <c r="I41" s="132">
        <f t="shared" si="1"/>
        <v>87.75781099999999</v>
      </c>
      <c r="J41" s="132">
        <f t="shared" si="4"/>
        <v>0.10103416394355394</v>
      </c>
      <c r="K41" s="132">
        <f t="shared" si="8"/>
        <v>36.809999999999995</v>
      </c>
      <c r="L41" s="132">
        <f t="shared" si="5"/>
        <v>38.057810999999987</v>
      </c>
      <c r="M41" s="132">
        <f>'[4]1_Xa Ia Trok'!$AS$39</f>
        <v>18.647811000000001</v>
      </c>
      <c r="N41" s="132">
        <f>'[4]2_Xa Ia Mron'!$AS$39</f>
        <v>5</v>
      </c>
      <c r="O41" s="132">
        <f>'[4]3_Xa Kim Tan'!$AS$39</f>
        <v>8</v>
      </c>
      <c r="P41" s="132">
        <f>'[4]4_Xa Chu Rang'!$AS$39</f>
        <v>2.5</v>
      </c>
      <c r="Q41" s="132">
        <f>'[4]5_Xa Po To'!$AS$39</f>
        <v>38.059999999999995</v>
      </c>
      <c r="R41" s="132">
        <f>'[4]6_Xa Ia Broai'!$AS$39</f>
        <v>0</v>
      </c>
      <c r="S41" s="132">
        <f>'[4]7_Xa Ia Tul'!$AS$39</f>
        <v>0.5</v>
      </c>
      <c r="T41" s="132">
        <f>'[4]9_Xa Ia KDam'!$AS$39</f>
        <v>10</v>
      </c>
      <c r="U41" s="253">
        <f>'[4]8_Xa Chu Mo'!$AS$39</f>
        <v>5.05</v>
      </c>
    </row>
    <row r="42" spans="1:21" ht="15.75" customHeight="1" x14ac:dyDescent="0.25">
      <c r="A42" s="245">
        <v>2.21</v>
      </c>
      <c r="B42" s="246" t="s">
        <v>86</v>
      </c>
      <c r="C42" s="247" t="s">
        <v>87</v>
      </c>
      <c r="D42" s="247"/>
      <c r="E42" s="247"/>
      <c r="F42" s="132">
        <f>'02 CH'!G52</f>
        <v>0.74</v>
      </c>
      <c r="G42" s="132">
        <f t="shared" si="3"/>
        <v>8.5195017150677989E-4</v>
      </c>
      <c r="H42" s="132">
        <f>'[3]03CH'!$F$48</f>
        <v>5.33</v>
      </c>
      <c r="I42" s="132">
        <f t="shared" si="1"/>
        <v>5.3299999999999992</v>
      </c>
      <c r="J42" s="132">
        <f t="shared" si="4"/>
        <v>6.1363437360480938E-3</v>
      </c>
      <c r="K42" s="132">
        <f t="shared" si="8"/>
        <v>4.589999999999999</v>
      </c>
      <c r="L42" s="132">
        <f t="shared" si="5"/>
        <v>0</v>
      </c>
      <c r="M42" s="132">
        <f>'[4]1_Xa Ia Trok'!$AS$40</f>
        <v>0.68</v>
      </c>
      <c r="N42" s="132">
        <f>'[4]2_Xa Ia Mron'!$AS$40</f>
        <v>0.9</v>
      </c>
      <c r="O42" s="132">
        <f>'[4]3_Xa Kim Tan'!$AS$40</f>
        <v>0.45</v>
      </c>
      <c r="P42" s="132">
        <f>'[4]4_Xa Chu Rang'!$AS$40</f>
        <v>0.05</v>
      </c>
      <c r="Q42" s="132">
        <f>'[4]5_Xa Po To'!$AS$40</f>
        <v>1.25</v>
      </c>
      <c r="R42" s="132">
        <f>'[4]6_Xa Ia Broai'!$AS$40</f>
        <v>0.79999999999999993</v>
      </c>
      <c r="S42" s="132">
        <f>'[4]7_Xa Ia Tul'!$AS$40</f>
        <v>0.55000000000000004</v>
      </c>
      <c r="T42" s="132">
        <f>'[4]9_Xa Ia KDam'!$AS$40</f>
        <v>0.3</v>
      </c>
      <c r="U42" s="253">
        <f>'[4]8_Xa Chu Mo'!$AS$40</f>
        <v>0.35</v>
      </c>
    </row>
    <row r="43" spans="1:21" ht="15.75" customHeight="1" x14ac:dyDescent="0.25">
      <c r="A43" s="245">
        <v>2.2200000000000002</v>
      </c>
      <c r="B43" s="246" t="s">
        <v>88</v>
      </c>
      <c r="C43" s="247" t="s">
        <v>89</v>
      </c>
      <c r="D43" s="247"/>
      <c r="E43" s="247"/>
      <c r="F43" s="132">
        <f>'02 CH'!G53</f>
        <v>0</v>
      </c>
      <c r="G43" s="132">
        <f t="shared" si="3"/>
        <v>0</v>
      </c>
      <c r="H43" s="132">
        <f>'[3]03CH'!$F$49</f>
        <v>3.58</v>
      </c>
      <c r="I43" s="132">
        <f t="shared" si="1"/>
        <v>3.58</v>
      </c>
      <c r="J43" s="132">
        <f t="shared" si="4"/>
        <v>4.1215967307790197E-3</v>
      </c>
      <c r="K43" s="132">
        <f t="shared" si="8"/>
        <v>3.58</v>
      </c>
      <c r="L43" s="132">
        <f t="shared" si="5"/>
        <v>0</v>
      </c>
      <c r="M43" s="132">
        <f>'[4]1_Xa Ia Trok'!$AS$41</f>
        <v>0</v>
      </c>
      <c r="N43" s="132">
        <f>'[4]2_Xa Ia Mron'!$AS$41</f>
        <v>0</v>
      </c>
      <c r="O43" s="132">
        <f>'[4]3_Xa Kim Tan'!$AS$41</f>
        <v>0</v>
      </c>
      <c r="P43" s="132">
        <f>'[4]4_Xa Chu Rang'!$AS$41</f>
        <v>0</v>
      </c>
      <c r="Q43" s="132">
        <f>'[4]5_Xa Po To'!$AS$41</f>
        <v>0</v>
      </c>
      <c r="R43" s="132">
        <f>'[4]6_Xa Ia Broai'!$AS$41</f>
        <v>3.58</v>
      </c>
      <c r="S43" s="132">
        <f>'[4]7_Xa Ia Tul'!$AS$41</f>
        <v>0</v>
      </c>
      <c r="T43" s="132">
        <f>'[4]9_Xa Ia KDam'!$AS$41</f>
        <v>0</v>
      </c>
      <c r="U43" s="253">
        <f>'[4]8_Xa Chu Mo'!$AS$41</f>
        <v>0</v>
      </c>
    </row>
    <row r="44" spans="1:21" ht="15.75" customHeight="1" x14ac:dyDescent="0.25">
      <c r="A44" s="245">
        <v>2.23</v>
      </c>
      <c r="B44" s="246" t="s">
        <v>90</v>
      </c>
      <c r="C44" s="247" t="s">
        <v>91</v>
      </c>
      <c r="D44" s="247"/>
      <c r="E44" s="247"/>
      <c r="F44" s="132">
        <f>'02 CH'!G54</f>
        <v>0</v>
      </c>
      <c r="G44" s="132">
        <f t="shared" si="3"/>
        <v>0</v>
      </c>
      <c r="H44" s="132">
        <f>0</f>
        <v>0</v>
      </c>
      <c r="I44" s="132">
        <f t="shared" si="1"/>
        <v>0</v>
      </c>
      <c r="J44" s="132">
        <f t="shared" si="4"/>
        <v>0</v>
      </c>
      <c r="K44" s="132">
        <f t="shared" si="8"/>
        <v>0</v>
      </c>
      <c r="L44" s="132">
        <f t="shared" si="5"/>
        <v>0</v>
      </c>
      <c r="M44" s="132">
        <f>'[4]1_Xa Ia Trok'!$AS$42</f>
        <v>0</v>
      </c>
      <c r="N44" s="132">
        <f>'[4]2_Xa Ia Mron'!$AS$42</f>
        <v>0</v>
      </c>
      <c r="O44" s="132">
        <f>'[4]3_Xa Kim Tan'!$AS$42</f>
        <v>0</v>
      </c>
      <c r="P44" s="132">
        <f>'[4]4_Xa Chu Rang'!$AS$42</f>
        <v>0</v>
      </c>
      <c r="Q44" s="132">
        <f>'[4]5_Xa Po To'!$AS$42</f>
        <v>0</v>
      </c>
      <c r="R44" s="132">
        <f>'[4]6_Xa Ia Broai'!$AS$42</f>
        <v>0</v>
      </c>
      <c r="S44" s="132">
        <f>'[4]7_Xa Ia Tul'!$AS$42</f>
        <v>0</v>
      </c>
      <c r="T44" s="132">
        <f>'[4]9_Xa Ia KDam'!$AS$42</f>
        <v>0</v>
      </c>
      <c r="U44" s="253">
        <f>'[4]8_Xa Chu Mo'!$AS$42</f>
        <v>0</v>
      </c>
    </row>
    <row r="45" spans="1:21" ht="15.75" customHeight="1" x14ac:dyDescent="0.25">
      <c r="A45" s="245">
        <v>2.2400000000000002</v>
      </c>
      <c r="B45" s="246" t="s">
        <v>92</v>
      </c>
      <c r="C45" s="247" t="s">
        <v>93</v>
      </c>
      <c r="D45" s="247"/>
      <c r="E45" s="247"/>
      <c r="F45" s="132">
        <f>'02 CH'!G55</f>
        <v>2020.0467120000001</v>
      </c>
      <c r="G45" s="132">
        <f t="shared" si="3"/>
        <v>2.3256474901893336</v>
      </c>
      <c r="H45" s="132">
        <f>'[3]03CH'!$F$50</f>
        <v>1703.8</v>
      </c>
      <c r="I45" s="132">
        <f t="shared" si="1"/>
        <v>1829.0367120000001</v>
      </c>
      <c r="J45" s="132">
        <f t="shared" si="4"/>
        <v>2.1057407074452539</v>
      </c>
      <c r="K45" s="132">
        <f t="shared" si="8"/>
        <v>-191.01</v>
      </c>
      <c r="L45" s="132">
        <f t="shared" si="5"/>
        <v>125.23671200000013</v>
      </c>
      <c r="M45" s="132">
        <f>'[4]1_Xa Ia Trok'!$AS$43</f>
        <v>186.8</v>
      </c>
      <c r="N45" s="132">
        <f>'[4]2_Xa Ia Mron'!$AS$43</f>
        <v>122.705781</v>
      </c>
      <c r="O45" s="132">
        <f>'[4]3_Xa Kim Tan'!$AS$43</f>
        <v>174.15691600000002</v>
      </c>
      <c r="P45" s="132">
        <f>'[4]4_Xa Chu Rang'!$AS$43</f>
        <v>154.66651999999999</v>
      </c>
      <c r="Q45" s="132">
        <f>'[4]5_Xa Po To'!$AS$43</f>
        <v>340.10148299999997</v>
      </c>
      <c r="R45" s="132">
        <f>'[4]6_Xa Ia Broai'!$AS$43</f>
        <v>224.96477999999999</v>
      </c>
      <c r="S45" s="132">
        <f>'[4]7_Xa Ia Tul'!$AS$43</f>
        <v>196.800389</v>
      </c>
      <c r="T45" s="132">
        <f>'[4]9_Xa Ia KDam'!$AS$43</f>
        <v>272.48076400000002</v>
      </c>
      <c r="U45" s="253">
        <f>'[4]8_Xa Chu Mo'!$AS$43</f>
        <v>156.36007899999998</v>
      </c>
    </row>
    <row r="46" spans="1:21" ht="15.75" customHeight="1" x14ac:dyDescent="0.25">
      <c r="A46" s="245">
        <v>2.25</v>
      </c>
      <c r="B46" s="246" t="s">
        <v>94</v>
      </c>
      <c r="C46" s="247" t="s">
        <v>95</v>
      </c>
      <c r="D46" s="247"/>
      <c r="E46" s="247"/>
      <c r="F46" s="132">
        <f>'02 CH'!G56</f>
        <v>17.355473999999997</v>
      </c>
      <c r="G46" s="132">
        <f t="shared" si="3"/>
        <v>1.9981079798488455E-2</v>
      </c>
      <c r="H46" s="132">
        <f>'[3]03CH'!$F$51</f>
        <v>17.07</v>
      </c>
      <c r="I46" s="132">
        <f t="shared" si="1"/>
        <v>17.355473999999997</v>
      </c>
      <c r="J46" s="132">
        <f t="shared" si="4"/>
        <v>1.9981079580871582E-2</v>
      </c>
      <c r="K46" s="132">
        <f t="shared" si="8"/>
        <v>0</v>
      </c>
      <c r="L46" s="132">
        <f t="shared" si="5"/>
        <v>0.28547399999999712</v>
      </c>
      <c r="M46" s="132">
        <f>'[4]1_Xa Ia Trok'!$AS$44</f>
        <v>2.4336769999999999</v>
      </c>
      <c r="N46" s="132">
        <f>'[4]2_Xa Ia Mron'!$AS$44</f>
        <v>2.2750029999999999</v>
      </c>
      <c r="O46" s="132">
        <f>'[4]3_Xa Kim Tan'!$AS$44</f>
        <v>0</v>
      </c>
      <c r="P46" s="132">
        <f>'[4]4_Xa Chu Rang'!$AS$44</f>
        <v>0.93824600000000002</v>
      </c>
      <c r="Q46" s="132">
        <f>'[4]5_Xa Po To'!$AS$44</f>
        <v>3.2553679999999998</v>
      </c>
      <c r="R46" s="132">
        <f>'[4]6_Xa Ia Broai'!$AS$44</f>
        <v>1.811814</v>
      </c>
      <c r="S46" s="132">
        <f>'[4]7_Xa Ia Tul'!$AS$44</f>
        <v>3.1264219999999998</v>
      </c>
      <c r="T46" s="132">
        <f>'[4]9_Xa Ia KDam'!$AS$44</f>
        <v>1.43798</v>
      </c>
      <c r="U46" s="253">
        <f>'[4]8_Xa Chu Mo'!$AS$44</f>
        <v>2.0769639999999998</v>
      </c>
    </row>
    <row r="47" spans="1:21" ht="15.75" customHeight="1" x14ac:dyDescent="0.25">
      <c r="A47" s="245">
        <v>2.2599999999999998</v>
      </c>
      <c r="B47" s="246" t="s">
        <v>96</v>
      </c>
      <c r="C47" s="247" t="s">
        <v>97</v>
      </c>
      <c r="D47" s="247"/>
      <c r="E47" s="247"/>
      <c r="F47" s="132">
        <f>'02 CH'!G57</f>
        <v>0</v>
      </c>
      <c r="G47" s="132">
        <f t="shared" si="3"/>
        <v>0</v>
      </c>
      <c r="H47" s="132">
        <v>0</v>
      </c>
      <c r="I47" s="132">
        <f t="shared" si="1"/>
        <v>0</v>
      </c>
      <c r="J47" s="132">
        <f t="shared" si="4"/>
        <v>0</v>
      </c>
      <c r="K47" s="132">
        <f t="shared" si="8"/>
        <v>0</v>
      </c>
      <c r="L47" s="132">
        <f t="shared" si="5"/>
        <v>0</v>
      </c>
      <c r="M47" s="132">
        <f>'[4]1_Xa Ia Trok'!$AS$45</f>
        <v>0</v>
      </c>
      <c r="N47" s="132">
        <f>'[4]2_Xa Ia Mron'!$AS$45</f>
        <v>0</v>
      </c>
      <c r="O47" s="132">
        <f>'[4]3_Xa Kim Tan'!$AS$45</f>
        <v>0</v>
      </c>
      <c r="P47" s="132">
        <f>'[4]4_Xa Chu Rang'!$AS$45</f>
        <v>0</v>
      </c>
      <c r="Q47" s="132">
        <f>'[4]5_Xa Po To'!$AS$45</f>
        <v>0</v>
      </c>
      <c r="R47" s="132">
        <f>'[4]6_Xa Ia Broai'!$AS$45</f>
        <v>0</v>
      </c>
      <c r="S47" s="132">
        <f>'[4]7_Xa Ia Tul'!$AS$45</f>
        <v>0</v>
      </c>
      <c r="T47" s="132">
        <f>'[4]9_Xa Ia KDam'!$AS$45</f>
        <v>0</v>
      </c>
      <c r="U47" s="253">
        <f>'[4]8_Xa Chu Mo'!$AS$45</f>
        <v>0</v>
      </c>
    </row>
    <row r="48" spans="1:21" s="220" customFormat="1" ht="15.75" customHeight="1" thickBot="1" x14ac:dyDescent="0.3">
      <c r="A48" s="490">
        <v>3</v>
      </c>
      <c r="B48" s="491" t="s">
        <v>98</v>
      </c>
      <c r="C48" s="492" t="s">
        <v>99</v>
      </c>
      <c r="D48" s="492"/>
      <c r="E48" s="492"/>
      <c r="F48" s="1009">
        <f>'02 CH'!G58</f>
        <v>2966.5649270000004</v>
      </c>
      <c r="G48" s="1009">
        <f t="shared" si="3"/>
        <v>3.4153587815454709</v>
      </c>
      <c r="H48" s="1010">
        <f>'[3]03CH'!$F$52</f>
        <v>2126.2899999999995</v>
      </c>
      <c r="I48" s="1009">
        <f t="shared" si="1"/>
        <v>2438.6249270000003</v>
      </c>
      <c r="J48" s="1009">
        <f>I48/$I$8*100</f>
        <v>2.8075498677987225</v>
      </c>
      <c r="K48" s="1009">
        <f>I48-F48</f>
        <v>-527.94000000000005</v>
      </c>
      <c r="L48" s="1009">
        <f t="shared" si="5"/>
        <v>312.33492700000079</v>
      </c>
      <c r="M48" s="1009">
        <f>'[4]1_Xa Ia Trok'!$AS$46</f>
        <v>0.77512300000000001</v>
      </c>
      <c r="N48" s="1009">
        <f>'[4]2_Xa Ia Mron'!$AS$46</f>
        <v>10.114706999999999</v>
      </c>
      <c r="O48" s="1009">
        <f>'[4]3_Xa Kim Tan'!$AS$46</f>
        <v>20.500834000000001</v>
      </c>
      <c r="P48" s="1009">
        <f>'[4]4_Xa Chu Rang'!$AS$46</f>
        <v>26.950219000000001</v>
      </c>
      <c r="Q48" s="1009">
        <f>'[4]5_Xa Po To'!$AS$46</f>
        <v>240.63225</v>
      </c>
      <c r="R48" s="1009">
        <f>'[4]6_Xa Ia Broai'!$AS$46</f>
        <v>26.40915</v>
      </c>
      <c r="S48" s="1009">
        <f>'[4]7_Xa Ia Tul'!$AS$46</f>
        <v>1403.832036</v>
      </c>
      <c r="T48" s="1009">
        <f>'[4]9_Xa Ia KDam'!$AS$46</f>
        <v>25.193263000000002</v>
      </c>
      <c r="U48" s="1011">
        <f>'[4]8_Xa Chu Mo'!$AS$46</f>
        <v>684.21734500000002</v>
      </c>
    </row>
    <row r="49" spans="1:21" x14ac:dyDescent="0.25">
      <c r="A49" s="493" t="s">
        <v>106</v>
      </c>
      <c r="B49" s="213"/>
      <c r="C49" s="213"/>
      <c r="D49" s="213"/>
      <c r="E49" s="213"/>
      <c r="F49" s="213"/>
      <c r="G49" s="213"/>
      <c r="H49" s="213"/>
      <c r="I49" s="213"/>
      <c r="J49" s="213"/>
      <c r="K49" s="213"/>
      <c r="L49" s="213"/>
      <c r="M49" s="213"/>
      <c r="N49" s="213"/>
      <c r="O49" s="213"/>
      <c r="P49" s="213"/>
      <c r="Q49" s="213"/>
      <c r="R49" s="213"/>
      <c r="S49" s="213"/>
      <c r="T49" s="213"/>
      <c r="U49" s="213"/>
    </row>
    <row r="56" spans="1:21" x14ac:dyDescent="0.25">
      <c r="I56" s="174">
        <v>86859.54</v>
      </c>
    </row>
  </sheetData>
  <mergeCells count="13">
    <mergeCell ref="D5:E5"/>
    <mergeCell ref="F5:G5"/>
    <mergeCell ref="I5:J5"/>
    <mergeCell ref="A2:U2"/>
    <mergeCell ref="A3:U3"/>
    <mergeCell ref="A4:U4"/>
    <mergeCell ref="A5:A6"/>
    <mergeCell ref="B5:B6"/>
    <mergeCell ref="C5:C6"/>
    <mergeCell ref="M5:U5"/>
    <mergeCell ref="K5:K6"/>
    <mergeCell ref="H5:H6"/>
    <mergeCell ref="L5:L6"/>
  </mergeCells>
  <pageMargins left="0.19685039370078741" right="0.19685039370078741" top="0.55118110236220474" bottom="0.35433070866141736"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8" zoomScaleNormal="85" workbookViewId="0">
      <selection activeCell="C19" sqref="C19"/>
    </sheetView>
  </sheetViews>
  <sheetFormatPr defaultColWidth="11.42578125" defaultRowHeight="15.75" x14ac:dyDescent="0.25"/>
  <cols>
    <col min="1" max="1" width="6.85546875" style="181" customWidth="1"/>
    <col min="2" max="2" width="56.28515625" style="181" customWidth="1"/>
    <col min="3" max="3" width="12.28515625" style="181" customWidth="1"/>
    <col min="4" max="4" width="10.7109375" style="181" customWidth="1"/>
    <col min="5" max="14" width="11.42578125" style="181" customWidth="1"/>
    <col min="15" max="15" width="9.7109375" style="181" bestFit="1" customWidth="1"/>
    <col min="16" max="16384" width="11.42578125" style="181"/>
  </cols>
  <sheetData>
    <row r="1" spans="1:16" x14ac:dyDescent="0.25">
      <c r="A1" s="217" t="s">
        <v>6</v>
      </c>
    </row>
    <row r="2" spans="1:16" ht="23.25" x14ac:dyDescent="0.25">
      <c r="A2" s="1141" t="s">
        <v>354</v>
      </c>
      <c r="B2" s="1141"/>
      <c r="C2" s="1141"/>
      <c r="D2" s="1141"/>
      <c r="E2" s="1141"/>
      <c r="F2" s="1141"/>
      <c r="G2" s="1141"/>
      <c r="H2" s="1141"/>
      <c r="I2" s="1141"/>
      <c r="J2" s="1141"/>
      <c r="K2" s="1141"/>
      <c r="L2" s="1141"/>
      <c r="M2" s="1141"/>
    </row>
    <row r="3" spans="1:16" ht="18.75" x14ac:dyDescent="0.25">
      <c r="A3" s="1142" t="str">
        <f>'02 CH'!A3:Q3</f>
        <v>CỦA HUYỆN IA PA - TỈNH GIA LAI</v>
      </c>
      <c r="B3" s="1142"/>
      <c r="C3" s="1142"/>
      <c r="D3" s="1142"/>
      <c r="E3" s="1142"/>
      <c r="F3" s="1142"/>
      <c r="G3" s="1142"/>
      <c r="H3" s="1142"/>
      <c r="I3" s="1142"/>
      <c r="J3" s="1142"/>
      <c r="K3" s="1142"/>
      <c r="L3" s="1142"/>
      <c r="M3" s="1142"/>
    </row>
    <row r="4" spans="1:16" ht="16.5" thickBot="1" x14ac:dyDescent="0.3">
      <c r="A4" s="1143" t="s">
        <v>156</v>
      </c>
      <c r="B4" s="1143"/>
      <c r="C4" s="1143"/>
      <c r="D4" s="1143"/>
      <c r="E4" s="1143"/>
      <c r="F4" s="1143"/>
      <c r="G4" s="1143"/>
      <c r="H4" s="1143"/>
      <c r="I4" s="1143"/>
      <c r="J4" s="1143"/>
      <c r="K4" s="1143"/>
      <c r="L4" s="1143"/>
      <c r="M4" s="1143"/>
    </row>
    <row r="5" spans="1:16" s="213" customFormat="1" ht="22.5" customHeight="1" x14ac:dyDescent="0.25">
      <c r="A5" s="1144" t="s">
        <v>0</v>
      </c>
      <c r="B5" s="1146" t="s">
        <v>17</v>
      </c>
      <c r="C5" s="1146" t="s">
        <v>18</v>
      </c>
      <c r="D5" s="1146" t="s">
        <v>19</v>
      </c>
      <c r="E5" s="1137" t="s">
        <v>110</v>
      </c>
      <c r="F5" s="1148"/>
      <c r="G5" s="1148"/>
      <c r="H5" s="1148"/>
      <c r="I5" s="1148"/>
      <c r="J5" s="1148"/>
      <c r="K5" s="1148"/>
      <c r="L5" s="1148"/>
      <c r="M5" s="1149"/>
    </row>
    <row r="6" spans="1:16" s="213" customFormat="1" ht="30" x14ac:dyDescent="0.25">
      <c r="A6" s="1145"/>
      <c r="B6" s="1147"/>
      <c r="C6" s="1147"/>
      <c r="D6" s="1147"/>
      <c r="E6" s="70" t="s">
        <v>344</v>
      </c>
      <c r="F6" s="70" t="s">
        <v>345</v>
      </c>
      <c r="G6" s="70" t="s">
        <v>346</v>
      </c>
      <c r="H6" s="70" t="s">
        <v>347</v>
      </c>
      <c r="I6" s="70" t="s">
        <v>348</v>
      </c>
      <c r="J6" s="70" t="s">
        <v>349</v>
      </c>
      <c r="K6" s="70" t="s">
        <v>350</v>
      </c>
      <c r="L6" s="70" t="s">
        <v>351</v>
      </c>
      <c r="M6" s="119" t="s">
        <v>352</v>
      </c>
    </row>
    <row r="7" spans="1:16" s="213" customFormat="1" ht="15" x14ac:dyDescent="0.25">
      <c r="A7" s="352" t="s">
        <v>190</v>
      </c>
      <c r="B7" s="353" t="s">
        <v>191</v>
      </c>
      <c r="C7" s="353" t="s">
        <v>192</v>
      </c>
      <c r="D7" s="247" t="s">
        <v>270</v>
      </c>
      <c r="E7" s="353" t="s">
        <v>175</v>
      </c>
      <c r="F7" s="353" t="s">
        <v>176</v>
      </c>
      <c r="G7" s="353" t="s">
        <v>177</v>
      </c>
      <c r="H7" s="353" t="s">
        <v>178</v>
      </c>
      <c r="I7" s="353" t="s">
        <v>179</v>
      </c>
      <c r="J7" s="353" t="s">
        <v>180</v>
      </c>
      <c r="K7" s="353" t="s">
        <v>181</v>
      </c>
      <c r="L7" s="353" t="s">
        <v>182</v>
      </c>
      <c r="M7" s="354" t="s">
        <v>183</v>
      </c>
      <c r="N7" s="355"/>
      <c r="O7" s="364"/>
      <c r="P7" s="355"/>
    </row>
    <row r="8" spans="1:16" s="213" customFormat="1" ht="15" x14ac:dyDescent="0.25">
      <c r="A8" s="1006">
        <v>1</v>
      </c>
      <c r="B8" s="250" t="s">
        <v>121</v>
      </c>
      <c r="C8" s="1007" t="s">
        <v>122</v>
      </c>
      <c r="D8" s="60">
        <f>SUM(D9:D18)-D10</f>
        <v>1508.7155000000002</v>
      </c>
      <c r="E8" s="60">
        <f>SUM(E9:E18)-E10</f>
        <v>19.561500000000002</v>
      </c>
      <c r="F8" s="60">
        <f t="shared" ref="F8:M8" si="0">SUM(F9:F18)-F10</f>
        <v>42.121500000000005</v>
      </c>
      <c r="G8" s="60">
        <f>SUM(G9:G18)-G10</f>
        <v>316.96649999999994</v>
      </c>
      <c r="H8" s="60">
        <f t="shared" si="0"/>
        <v>228.0515</v>
      </c>
      <c r="I8" s="60">
        <f t="shared" si="0"/>
        <v>238.94150000000002</v>
      </c>
      <c r="J8" s="60">
        <f t="shared" si="0"/>
        <v>58.458166666666671</v>
      </c>
      <c r="K8" s="60">
        <f t="shared" si="0"/>
        <v>261.07816666666668</v>
      </c>
      <c r="L8" s="60">
        <f t="shared" si="0"/>
        <v>120.79650000000001</v>
      </c>
      <c r="M8" s="240">
        <f t="shared" si="0"/>
        <v>222.74016666666668</v>
      </c>
    </row>
    <row r="9" spans="1:16" s="213" customFormat="1" ht="15" x14ac:dyDescent="0.25">
      <c r="A9" s="245">
        <v>1.1000000000000001</v>
      </c>
      <c r="B9" s="246" t="s">
        <v>24</v>
      </c>
      <c r="C9" s="247" t="s">
        <v>123</v>
      </c>
      <c r="D9" s="132">
        <f t="shared" ref="D9:D18" si="1">SUM(E9:M9)</f>
        <v>8.4</v>
      </c>
      <c r="E9" s="131">
        <f>'[4]1_Xa Ia Trok'!$P$9</f>
        <v>0.05</v>
      </c>
      <c r="F9" s="131">
        <f>'[4]2_Xa Ia Mron'!$P$9</f>
        <v>3.2399999999999998</v>
      </c>
      <c r="G9" s="131">
        <f>'[4]3_Xa Kim Tan'!$P$9</f>
        <v>0.03</v>
      </c>
      <c r="H9" s="131">
        <f>'[4]4_Xa Chu Rang'!$P$9</f>
        <v>0.03</v>
      </c>
      <c r="I9" s="131">
        <f>'[4]5_Xa Po To'!$P$9</f>
        <v>1.43</v>
      </c>
      <c r="J9" s="131">
        <f>'[4]6_Xa Ia Broai'!$P$9</f>
        <v>1.1966666666666668</v>
      </c>
      <c r="K9" s="131">
        <f>'[4]7_Xa Ia Tul'!$P$9</f>
        <v>1.1966666666666668</v>
      </c>
      <c r="L9" s="131">
        <f>'[4]9_Xa Ia KDam'!$P$9</f>
        <v>0.03</v>
      </c>
      <c r="M9" s="242">
        <f>'[4]8_Xa Chu Mo'!$P$9</f>
        <v>1.1966666666666668</v>
      </c>
    </row>
    <row r="10" spans="1:16" s="213" customFormat="1" ht="15" x14ac:dyDescent="0.25">
      <c r="A10" s="245"/>
      <c r="B10" s="254" t="s">
        <v>26</v>
      </c>
      <c r="C10" s="255" t="s">
        <v>124</v>
      </c>
      <c r="D10" s="132">
        <f t="shared" si="1"/>
        <v>0</v>
      </c>
      <c r="E10" s="131">
        <f>'[4]1_Xa Ia Trok'!$P$10</f>
        <v>0</v>
      </c>
      <c r="F10" s="131">
        <f>'[4]2_Xa Ia Mron'!$P$10</f>
        <v>0</v>
      </c>
      <c r="G10" s="131">
        <f>'[4]3_Xa Kim Tan'!$P$10</f>
        <v>0</v>
      </c>
      <c r="H10" s="131">
        <f>'[4]4_Xa Chu Rang'!$P$10</f>
        <v>0</v>
      </c>
      <c r="I10" s="131">
        <f>'[4]5_Xa Po To'!$P$10</f>
        <v>0</v>
      </c>
      <c r="J10" s="131">
        <f>'[4]6_Xa Ia Broai'!$P$10</f>
        <v>0</v>
      </c>
      <c r="K10" s="131">
        <f>'[4]7_Xa Ia Tul'!$P$10</f>
        <v>0</v>
      </c>
      <c r="L10" s="131">
        <f>'[4]9_Xa Ia KDam'!$P$10</f>
        <v>0</v>
      </c>
      <c r="M10" s="242">
        <f>'[4]8_Xa Chu Mo'!$P$10</f>
        <v>0</v>
      </c>
    </row>
    <row r="11" spans="1:16" s="213" customFormat="1" ht="15" x14ac:dyDescent="0.25">
      <c r="A11" s="245">
        <v>1.2</v>
      </c>
      <c r="B11" s="246" t="s">
        <v>28</v>
      </c>
      <c r="C11" s="247" t="s">
        <v>125</v>
      </c>
      <c r="D11" s="132">
        <f t="shared" si="1"/>
        <v>1262.8720000000001</v>
      </c>
      <c r="E11" s="131">
        <f>'[4]1_Xa Ia Trok'!$P$11</f>
        <v>15.13</v>
      </c>
      <c r="F11" s="131">
        <f>'[4]2_Xa Ia Mron'!$P$11</f>
        <v>35.31</v>
      </c>
      <c r="G11" s="131">
        <f>'[4]3_Xa Kim Tan'!$P$11</f>
        <v>277.47499999999997</v>
      </c>
      <c r="H11" s="131">
        <f>'[4]4_Xa Chu Rang'!$P$11</f>
        <v>215.08</v>
      </c>
      <c r="I11" s="131">
        <f>'[4]5_Xa Po To'!$P$11</f>
        <v>223.07000000000002</v>
      </c>
      <c r="J11" s="131">
        <f>'[4]6_Xa Ia Broai'!$P$11</f>
        <v>57.180000000000007</v>
      </c>
      <c r="K11" s="131">
        <f>'[4]7_Xa Ia Tul'!$P$11</f>
        <v>220.94000000000003</v>
      </c>
      <c r="L11" s="131">
        <f>'[4]9_Xa Ia KDam'!$P$11</f>
        <v>96.924999999999997</v>
      </c>
      <c r="M11" s="242">
        <f>'[4]8_Xa Chu Mo'!$P$11</f>
        <v>121.762</v>
      </c>
    </row>
    <row r="12" spans="1:16" s="213" customFormat="1" ht="15" x14ac:dyDescent="0.25">
      <c r="A12" s="245">
        <v>1.3</v>
      </c>
      <c r="B12" s="246" t="s">
        <v>30</v>
      </c>
      <c r="C12" s="247" t="s">
        <v>126</v>
      </c>
      <c r="D12" s="132">
        <f t="shared" si="1"/>
        <v>89.789999999999992</v>
      </c>
      <c r="E12" s="131">
        <f>'[4]1_Xa Ia Trok'!$P$12</f>
        <v>4.38</v>
      </c>
      <c r="F12" s="131">
        <f>'[4]2_Xa Ia Mron'!$P$12</f>
        <v>3.57</v>
      </c>
      <c r="G12" s="131">
        <f>'[4]3_Xa Kim Tan'!$P$12</f>
        <v>37.46</v>
      </c>
      <c r="H12" s="131">
        <f>'[4]4_Xa Chu Rang'!$P$12</f>
        <v>12.940000000000001</v>
      </c>
      <c r="I12" s="131">
        <f>'[4]5_Xa Po To'!$P$12</f>
        <v>14.440000000000001</v>
      </c>
      <c r="J12" s="131">
        <f>'[4]6_Xa Ia Broai'!$P$12</f>
        <v>0.08</v>
      </c>
      <c r="K12" s="131">
        <f>'[4]7_Xa Ia Tul'!$P$12</f>
        <v>6.9399999999999995</v>
      </c>
      <c r="L12" s="131">
        <f>'[4]9_Xa Ia KDam'!$P$12</f>
        <v>7.8999999999999995</v>
      </c>
      <c r="M12" s="242">
        <f>'[4]8_Xa Chu Mo'!$P$12</f>
        <v>2.0799999999999996</v>
      </c>
    </row>
    <row r="13" spans="1:16" s="213" customFormat="1" ht="15" x14ac:dyDescent="0.25">
      <c r="A13" s="245">
        <v>1.4</v>
      </c>
      <c r="B13" s="246" t="s">
        <v>32</v>
      </c>
      <c r="C13" s="247" t="s">
        <v>127</v>
      </c>
      <c r="D13" s="132">
        <f t="shared" si="1"/>
        <v>0</v>
      </c>
      <c r="E13" s="131">
        <f>'[4]1_Xa Ia Trok'!$P$13</f>
        <v>0</v>
      </c>
      <c r="F13" s="131">
        <f>'[4]2_Xa Ia Mron'!$P$13</f>
        <v>0</v>
      </c>
      <c r="G13" s="131">
        <f>'[4]3_Xa Kim Tan'!$P$13</f>
        <v>0</v>
      </c>
      <c r="H13" s="131">
        <f>'[4]4_Xa Chu Rang'!$P$13</f>
        <v>0</v>
      </c>
      <c r="I13" s="131">
        <f>'[4]5_Xa Po To'!$P$13</f>
        <v>0</v>
      </c>
      <c r="J13" s="131">
        <f>'[4]6_Xa Ia Broai'!$P$13</f>
        <v>0</v>
      </c>
      <c r="K13" s="131">
        <f>'[4]7_Xa Ia Tul'!$P$13</f>
        <v>0</v>
      </c>
      <c r="L13" s="131">
        <f>'[4]9_Xa Ia KDam'!$P$13</f>
        <v>0</v>
      </c>
      <c r="M13" s="242">
        <f>'[4]8_Xa Chu Mo'!$P$13</f>
        <v>0</v>
      </c>
    </row>
    <row r="14" spans="1:16" s="213" customFormat="1" ht="15" x14ac:dyDescent="0.25">
      <c r="A14" s="245">
        <v>1.5</v>
      </c>
      <c r="B14" s="246" t="s">
        <v>34</v>
      </c>
      <c r="C14" s="247" t="s">
        <v>128</v>
      </c>
      <c r="D14" s="132">
        <f t="shared" si="1"/>
        <v>0</v>
      </c>
      <c r="E14" s="131">
        <f>'[4]1_Xa Ia Trok'!$P$14</f>
        <v>0</v>
      </c>
      <c r="F14" s="131">
        <f>'[4]2_Xa Ia Mron'!$P$14</f>
        <v>0</v>
      </c>
      <c r="G14" s="131">
        <f>'[4]3_Xa Kim Tan'!$P$14</f>
        <v>0</v>
      </c>
      <c r="H14" s="131">
        <f>'[4]4_Xa Chu Rang'!$P$14</f>
        <v>0</v>
      </c>
      <c r="I14" s="131">
        <f>'[4]5_Xa Po To'!$P$14</f>
        <v>0</v>
      </c>
      <c r="J14" s="131">
        <f>'[4]6_Xa Ia Broai'!$P$14</f>
        <v>0</v>
      </c>
      <c r="K14" s="131">
        <f>'[4]7_Xa Ia Tul'!$P$14</f>
        <v>0</v>
      </c>
      <c r="L14" s="131">
        <f>'[4]9_Xa Ia KDam'!$P$14</f>
        <v>0</v>
      </c>
      <c r="M14" s="242">
        <f>'[4]8_Xa Chu Mo'!$P$14</f>
        <v>0</v>
      </c>
    </row>
    <row r="15" spans="1:16" s="213" customFormat="1" ht="15" x14ac:dyDescent="0.25">
      <c r="A15" s="245">
        <v>1.6</v>
      </c>
      <c r="B15" s="246" t="s">
        <v>36</v>
      </c>
      <c r="C15" s="247" t="s">
        <v>129</v>
      </c>
      <c r="D15" s="132">
        <f t="shared" si="1"/>
        <v>145.65350000000001</v>
      </c>
      <c r="E15" s="131">
        <f>'[4]1_Xa Ia Trok'!$P$15</f>
        <v>1.5E-3</v>
      </c>
      <c r="F15" s="131">
        <f>'[4]2_Xa Ia Mron'!$P$15</f>
        <v>1.5E-3</v>
      </c>
      <c r="G15" s="131">
        <f>'[4]3_Xa Kim Tan'!$P$15</f>
        <v>1.5E-3</v>
      </c>
      <c r="H15" s="131">
        <f>'[4]4_Xa Chu Rang'!$P$15</f>
        <v>1.5E-3</v>
      </c>
      <c r="I15" s="131">
        <f>'[4]5_Xa Po To'!$P$15</f>
        <v>1.5E-3</v>
      </c>
      <c r="J15" s="131">
        <f>'[4]6_Xa Ia Broai'!$P$15</f>
        <v>1.5E-3</v>
      </c>
      <c r="K15" s="131">
        <f>'[4]7_Xa Ia Tul'!$P$15</f>
        <v>32.0015</v>
      </c>
      <c r="L15" s="131">
        <f>'[4]9_Xa Ia KDam'!$P$15</f>
        <v>15.9415</v>
      </c>
      <c r="M15" s="242">
        <f>'[4]8_Xa Chu Mo'!$P$15</f>
        <v>97.70150000000001</v>
      </c>
    </row>
    <row r="16" spans="1:16" s="213" customFormat="1" ht="15" x14ac:dyDescent="0.25">
      <c r="A16" s="245">
        <v>1.7</v>
      </c>
      <c r="B16" s="246" t="s">
        <v>38</v>
      </c>
      <c r="C16" s="247" t="s">
        <v>130</v>
      </c>
      <c r="D16" s="132">
        <f t="shared" si="1"/>
        <v>2</v>
      </c>
      <c r="E16" s="131">
        <f>'[4]1_Xa Ia Trok'!$P$16</f>
        <v>0</v>
      </c>
      <c r="F16" s="131">
        <f>'[4]2_Xa Ia Mron'!$P$16</f>
        <v>0</v>
      </c>
      <c r="G16" s="131">
        <f>'[4]3_Xa Kim Tan'!$P$16</f>
        <v>2</v>
      </c>
      <c r="H16" s="131">
        <f>'[4]4_Xa Chu Rang'!$P$16</f>
        <v>0</v>
      </c>
      <c r="I16" s="131">
        <f>'[4]5_Xa Po To'!$P$16</f>
        <v>0</v>
      </c>
      <c r="J16" s="131">
        <f>'[4]6_Xa Ia Broai'!$P$16</f>
        <v>0</v>
      </c>
      <c r="K16" s="131">
        <f>'[4]7_Xa Ia Tul'!$P$16</f>
        <v>0</v>
      </c>
      <c r="L16" s="131">
        <f>'[4]9_Xa Ia KDam'!$P$16</f>
        <v>0</v>
      </c>
      <c r="M16" s="242">
        <f>'[4]8_Xa Chu Mo'!$P$16</f>
        <v>0</v>
      </c>
    </row>
    <row r="17" spans="1:13" s="213" customFormat="1" ht="15" x14ac:dyDescent="0.25">
      <c r="A17" s="245">
        <v>1.8</v>
      </c>
      <c r="B17" s="246" t="s">
        <v>40</v>
      </c>
      <c r="C17" s="247" t="s">
        <v>131</v>
      </c>
      <c r="D17" s="132">
        <f t="shared" si="1"/>
        <v>0</v>
      </c>
      <c r="E17" s="131">
        <f>'[4]1_Xa Ia Trok'!$P$17</f>
        <v>0</v>
      </c>
      <c r="F17" s="131">
        <f>'[4]2_Xa Ia Mron'!$P$17</f>
        <v>0</v>
      </c>
      <c r="G17" s="131">
        <f>'[4]3_Xa Kim Tan'!$P$17</f>
        <v>0</v>
      </c>
      <c r="H17" s="131">
        <f>'[4]4_Xa Chu Rang'!$P$17</f>
        <v>0</v>
      </c>
      <c r="I17" s="131">
        <f>'[4]5_Xa Po To'!$P$17</f>
        <v>0</v>
      </c>
      <c r="J17" s="131">
        <f>'[4]6_Xa Ia Broai'!$P$17</f>
        <v>0</v>
      </c>
      <c r="K17" s="131">
        <f>'[4]7_Xa Ia Tul'!$P$17</f>
        <v>0</v>
      </c>
      <c r="L17" s="131">
        <f>'[4]9_Xa Ia KDam'!$P$17</f>
        <v>0</v>
      </c>
      <c r="M17" s="242">
        <f>'[4]8_Xa Chu Mo'!$P$17</f>
        <v>0</v>
      </c>
    </row>
    <row r="18" spans="1:13" s="213" customFormat="1" ht="15" x14ac:dyDescent="0.25">
      <c r="A18" s="245">
        <v>1.9</v>
      </c>
      <c r="B18" s="246" t="s">
        <v>42</v>
      </c>
      <c r="C18" s="247" t="s">
        <v>132</v>
      </c>
      <c r="D18" s="132">
        <f t="shared" si="1"/>
        <v>0</v>
      </c>
      <c r="E18" s="131">
        <f>'[4]1_Xa Ia Trok'!$P$18</f>
        <v>0</v>
      </c>
      <c r="F18" s="131">
        <f>'[4]2_Xa Ia Mron'!$P$18</f>
        <v>0</v>
      </c>
      <c r="G18" s="131">
        <f>'[4]3_Xa Kim Tan'!$P$18</f>
        <v>0</v>
      </c>
      <c r="H18" s="131">
        <f>'[4]4_Xa Chu Rang'!$P$18</f>
        <v>0</v>
      </c>
      <c r="I18" s="131">
        <f>'[4]5_Xa Po To'!$P$18</f>
        <v>0</v>
      </c>
      <c r="J18" s="131">
        <f>'[4]6_Xa Ia Broai'!$P$18</f>
        <v>0</v>
      </c>
      <c r="K18" s="131">
        <f>'[4]7_Xa Ia Tul'!$P$18</f>
        <v>0</v>
      </c>
      <c r="L18" s="131">
        <f>'[4]9_Xa Ia KDam'!$P$18</f>
        <v>0</v>
      </c>
      <c r="M18" s="242">
        <f>'[4]8_Xa Chu Mo'!$P$18</f>
        <v>0</v>
      </c>
    </row>
    <row r="19" spans="1:13" s="213" customFormat="1" ht="18" customHeight="1" x14ac:dyDescent="0.25">
      <c r="A19" s="1006">
        <v>2</v>
      </c>
      <c r="B19" s="250" t="s">
        <v>133</v>
      </c>
      <c r="C19" s="1007"/>
      <c r="D19" s="251">
        <f t="shared" ref="D19:M19" si="2">SUM(D20:D30)</f>
        <v>3</v>
      </c>
      <c r="E19" s="251">
        <f t="shared" si="2"/>
        <v>0</v>
      </c>
      <c r="F19" s="251">
        <f t="shared" si="2"/>
        <v>0</v>
      </c>
      <c r="G19" s="251">
        <f t="shared" si="2"/>
        <v>3</v>
      </c>
      <c r="H19" s="251">
        <f t="shared" si="2"/>
        <v>0</v>
      </c>
      <c r="I19" s="251">
        <f t="shared" si="2"/>
        <v>0</v>
      </c>
      <c r="J19" s="251">
        <f t="shared" si="2"/>
        <v>0</v>
      </c>
      <c r="K19" s="251">
        <f t="shared" si="2"/>
        <v>0</v>
      </c>
      <c r="L19" s="251">
        <f t="shared" si="2"/>
        <v>0</v>
      </c>
      <c r="M19" s="252">
        <f t="shared" si="2"/>
        <v>0</v>
      </c>
    </row>
    <row r="20" spans="1:13" s="213" customFormat="1" ht="15" x14ac:dyDescent="0.25">
      <c r="A20" s="245"/>
      <c r="B20" s="254" t="s">
        <v>134</v>
      </c>
      <c r="C20" s="247"/>
      <c r="D20" s="132"/>
      <c r="E20" s="247"/>
      <c r="F20" s="247"/>
      <c r="G20" s="247"/>
      <c r="H20" s="247"/>
      <c r="I20" s="247"/>
      <c r="J20" s="247"/>
      <c r="K20" s="247"/>
      <c r="L20" s="247"/>
      <c r="M20" s="365"/>
    </row>
    <row r="21" spans="1:13" s="213" customFormat="1" ht="17.100000000000001" customHeight="1" x14ac:dyDescent="0.25">
      <c r="A21" s="245">
        <v>2.1</v>
      </c>
      <c r="B21" s="246" t="s">
        <v>135</v>
      </c>
      <c r="C21" s="247" t="s">
        <v>136</v>
      </c>
      <c r="D21" s="132">
        <f t="shared" ref="D21:D30" si="3">SUM(E21:M21)</f>
        <v>0</v>
      </c>
      <c r="E21" s="132">
        <f>'[4]1_Xa Ia Trok'!$I$9</f>
        <v>0</v>
      </c>
      <c r="F21" s="132">
        <f>'[4]2_Xa Ia Mron'!$I$9</f>
        <v>0</v>
      </c>
      <c r="G21" s="132">
        <f>'[4]3_Xa Kim Tan'!$I$9</f>
        <v>0</v>
      </c>
      <c r="H21" s="132">
        <f>'[4]4_Xa Chu Rang'!$I$9</f>
        <v>0</v>
      </c>
      <c r="I21" s="132">
        <f>'[4]5_Xa Po To'!$I$9</f>
        <v>0</v>
      </c>
      <c r="J21" s="132">
        <f>'[4]6_Xa Ia Broai'!$I$9</f>
        <v>0</v>
      </c>
      <c r="K21" s="132">
        <f>'[4]7_Xa Ia Tul'!$I$9</f>
        <v>0</v>
      </c>
      <c r="L21" s="132">
        <f>'[4]9_Xa Ia KDam'!$I$9</f>
        <v>0</v>
      </c>
      <c r="M21" s="253">
        <f>'[4]8_Xa Chu Mo'!$I$9</f>
        <v>0</v>
      </c>
    </row>
    <row r="22" spans="1:13" s="213" customFormat="1" ht="15" x14ac:dyDescent="0.25">
      <c r="A22" s="245">
        <v>2.2000000000000002</v>
      </c>
      <c r="B22" s="246" t="s">
        <v>137</v>
      </c>
      <c r="C22" s="247" t="s">
        <v>138</v>
      </c>
      <c r="D22" s="132">
        <f t="shared" si="3"/>
        <v>0</v>
      </c>
      <c r="E22" s="132">
        <f>'[4]1_Xa Ia Trok'!$J$9+'[4]1_Xa Ia Trok'!$K$9+'[4]1_Xa Ia Trok'!$L$9</f>
        <v>0</v>
      </c>
      <c r="F22" s="132">
        <f>'[4]2_Xa Ia Mron'!$J$9+'[4]2_Xa Ia Mron'!$K$9+'[4]2_Xa Ia Mron'!$L$9</f>
        <v>0</v>
      </c>
      <c r="G22" s="132">
        <f>'[4]3_Xa Kim Tan'!$J$9+'[4]3_Xa Kim Tan'!$K$9+'[4]3_Xa Kim Tan'!$L$9</f>
        <v>0</v>
      </c>
      <c r="H22" s="132">
        <f>'[4]4_Xa Chu Rang'!$J$9+'[4]4_Xa Chu Rang'!$K$9+'[4]4_Xa Chu Rang'!$L$9</f>
        <v>0</v>
      </c>
      <c r="I22" s="132">
        <f>'[4]5_Xa Po To'!$J$9+'[4]5_Xa Po To'!$K$9+'[4]5_Xa Po To'!$L$9</f>
        <v>0</v>
      </c>
      <c r="J22" s="132">
        <f>'[4]6_Xa Ia Broai'!$J$9+'[4]6_Xa Ia Broai'!$K$9+'[4]6_Xa Ia Broai'!$L$9</f>
        <v>0</v>
      </c>
      <c r="K22" s="132">
        <f>'[4]7_Xa Ia Tul'!$J$9+'[4]7_Xa Ia Tul'!$K$9+'[4]7_Xa Ia Tul'!$L$9</f>
        <v>0</v>
      </c>
      <c r="L22" s="132">
        <f>'[4]9_Xa Ia KDam'!$J$9+'[4]9_Xa Ia KDam'!$K$9+'[4]9_Xa Ia KDam'!$L$9</f>
        <v>0</v>
      </c>
      <c r="M22" s="253">
        <f>'[4]8_Xa Chu Mo'!$J$9+'[4]8_Xa Chu Mo'!$K$9+'[4]8_Xa Chu Mo'!$L$9</f>
        <v>0</v>
      </c>
    </row>
    <row r="23" spans="1:13" s="213" customFormat="1" ht="15.75" customHeight="1" x14ac:dyDescent="0.25">
      <c r="A23" s="245">
        <v>2.2999999999999998</v>
      </c>
      <c r="B23" s="246" t="s">
        <v>139</v>
      </c>
      <c r="C23" s="247" t="s">
        <v>140</v>
      </c>
      <c r="D23" s="132">
        <f t="shared" si="3"/>
        <v>0</v>
      </c>
      <c r="E23" s="132">
        <f>'[4]1_Xa Ia Trok'!$M$9</f>
        <v>0</v>
      </c>
      <c r="F23" s="132">
        <f>'[4]2_Xa Ia Mron'!$M$9</f>
        <v>0</v>
      </c>
      <c r="G23" s="132">
        <f>'[4]3_Xa Kim Tan'!$M$9</f>
        <v>0</v>
      </c>
      <c r="H23" s="132">
        <f>'[4]4_Xa Chu Rang'!$M$9</f>
        <v>0</v>
      </c>
      <c r="I23" s="132">
        <f>'[4]5_Xa Po To'!$M$9</f>
        <v>0</v>
      </c>
      <c r="J23" s="132">
        <f>'[4]6_Xa Ia Broai'!$M$9</f>
        <v>0</v>
      </c>
      <c r="K23" s="132">
        <f>'[4]7_Xa Ia Tul'!$M$9</f>
        <v>0</v>
      </c>
      <c r="L23" s="132">
        <f>'[4]9_Xa Ia KDam'!$M$9</f>
        <v>0</v>
      </c>
      <c r="M23" s="253">
        <f>'[4]8_Xa Chu Mo'!$M$9</f>
        <v>0</v>
      </c>
    </row>
    <row r="24" spans="1:13" s="213" customFormat="1" ht="15" x14ac:dyDescent="0.25">
      <c r="A24" s="245">
        <v>2.4</v>
      </c>
      <c r="B24" s="246" t="s">
        <v>141</v>
      </c>
      <c r="C24" s="247" t="s">
        <v>142</v>
      </c>
      <c r="D24" s="132">
        <f t="shared" si="3"/>
        <v>0</v>
      </c>
      <c r="E24" s="132">
        <f>'[4]1_Xa Ia Trok'!$N$9</f>
        <v>0</v>
      </c>
      <c r="F24" s="132">
        <f>'[4]2_Xa Ia Mron'!$N$9</f>
        <v>0</v>
      </c>
      <c r="G24" s="132">
        <f>'[4]3_Xa Kim Tan'!$N$9</f>
        <v>0</v>
      </c>
      <c r="H24" s="132">
        <f>'[4]4_Xa Chu Rang'!$N$9</f>
        <v>0</v>
      </c>
      <c r="I24" s="132">
        <f>'[4]5_Xa Po To'!$N$9</f>
        <v>0</v>
      </c>
      <c r="J24" s="132">
        <f>'[4]6_Xa Ia Broai'!$N$9</f>
        <v>0</v>
      </c>
      <c r="K24" s="132">
        <f>'[4]7_Xa Ia Tul'!$N$9</f>
        <v>0</v>
      </c>
      <c r="L24" s="132">
        <f>'[4]9_Xa Ia KDam'!$N$9</f>
        <v>0</v>
      </c>
      <c r="M24" s="253">
        <f>'[4]8_Xa Chu Mo'!$N$9</f>
        <v>0</v>
      </c>
    </row>
    <row r="25" spans="1:13" s="213" customFormat="1" ht="16.350000000000001" customHeight="1" x14ac:dyDescent="0.25">
      <c r="A25" s="245">
        <v>2.5</v>
      </c>
      <c r="B25" s="246" t="s">
        <v>143</v>
      </c>
      <c r="C25" s="247" t="s">
        <v>144</v>
      </c>
      <c r="D25" s="132">
        <f t="shared" si="3"/>
        <v>0</v>
      </c>
      <c r="E25" s="132">
        <f>'[4]1_Xa Ia Trok'!$M$11</f>
        <v>0</v>
      </c>
      <c r="F25" s="132">
        <f>'[4]2_Xa Ia Mron'!$M$11</f>
        <v>0</v>
      </c>
      <c r="G25" s="132">
        <f>'[4]3_Xa Kim Tan'!$M$11</f>
        <v>0</v>
      </c>
      <c r="H25" s="132">
        <f>'[4]4_Xa Chu Rang'!$M$11</f>
        <v>0</v>
      </c>
      <c r="I25" s="132">
        <f>'[4]5_Xa Po To'!$M$11</f>
        <v>0</v>
      </c>
      <c r="J25" s="132">
        <f>'[4]6_Xa Ia Broai'!$M$11</f>
        <v>0</v>
      </c>
      <c r="K25" s="132">
        <f>'[4]7_Xa Ia Tul'!$M$11</f>
        <v>0</v>
      </c>
      <c r="L25" s="132">
        <f>'[4]9_Xa Ia KDam'!$M$11</f>
        <v>0</v>
      </c>
      <c r="M25" s="253">
        <f>'[4]8_Xa Chu Mo'!$M$11</f>
        <v>0</v>
      </c>
    </row>
    <row r="26" spans="1:13" s="213" customFormat="1" ht="18.75" customHeight="1" x14ac:dyDescent="0.25">
      <c r="A26" s="245">
        <v>2.6</v>
      </c>
      <c r="B26" s="246" t="s">
        <v>627</v>
      </c>
      <c r="C26" s="247" t="s">
        <v>626</v>
      </c>
      <c r="D26" s="132">
        <f t="shared" si="3"/>
        <v>0</v>
      </c>
      <c r="E26" s="132">
        <f>'[4]1_Xa Ia Trok'!$O$12</f>
        <v>0</v>
      </c>
      <c r="F26" s="132">
        <f>'[4]2_Xa Ia Mron'!$O$12</f>
        <v>0</v>
      </c>
      <c r="G26" s="132">
        <f>'[4]3_Xa Kim Tan'!$O$12</f>
        <v>0</v>
      </c>
      <c r="H26" s="132">
        <f>'[4]4_Xa Chu Rang'!$O$12</f>
        <v>0</v>
      </c>
      <c r="I26" s="132">
        <f>'[4]5_Xa Po To'!$O$12</f>
        <v>0</v>
      </c>
      <c r="J26" s="132">
        <f>'[4]6_Xa Ia Broai'!$O$12</f>
        <v>0</v>
      </c>
      <c r="K26" s="132">
        <f>'[4]7_Xa Ia Tul'!$O$12</f>
        <v>0</v>
      </c>
      <c r="L26" s="132">
        <f>'[4]9_Xa Ia KDam'!$O$12</f>
        <v>0</v>
      </c>
      <c r="M26" s="253">
        <f>'[4]8_Xa Chu Mo'!$O$12</f>
        <v>0</v>
      </c>
    </row>
    <row r="27" spans="1:13" s="213" customFormat="1" ht="29.25" customHeight="1" x14ac:dyDescent="0.25">
      <c r="A27" s="245">
        <v>2.7</v>
      </c>
      <c r="B27" s="246" t="s">
        <v>145</v>
      </c>
      <c r="C27" s="247" t="s">
        <v>146</v>
      </c>
      <c r="D27" s="132">
        <f t="shared" si="3"/>
        <v>0</v>
      </c>
      <c r="E27" s="132">
        <f>'[4]1_Xa Ia Trok'!$F$13+'[4]1_Xa Ia Trok'!$H$13+'[4]1_Xa Ia Trok'!$I$13+'[4]1_Xa Ia Trok'!$M$13+'[4]1_Xa Ia Trok'!$N$13+'[4]1_Xa Ia Trok'!$O$13</f>
        <v>0</v>
      </c>
      <c r="F27" s="132">
        <f>'[4]2_Xa Ia Mron'!$F$13+'[4]2_Xa Ia Mron'!$H$13+'[4]2_Xa Ia Mron'!$I$13+'[4]2_Xa Ia Mron'!$M$13+'[4]2_Xa Ia Mron'!$N$13+'[4]2_Xa Ia Mron'!$O$13</f>
        <v>0</v>
      </c>
      <c r="G27" s="132">
        <f>'[4]3_Xa Kim Tan'!$F$13+'[4]3_Xa Kim Tan'!$H$13+'[4]3_Xa Kim Tan'!$I$13+'[4]3_Xa Kim Tan'!$M$13+'[4]3_Xa Kim Tan'!$N$13+'[4]3_Xa Kim Tan'!$O$13</f>
        <v>0</v>
      </c>
      <c r="H27" s="132">
        <f>'[4]4_Xa Chu Rang'!$F$13+'[4]4_Xa Chu Rang'!$H$13+'[4]4_Xa Chu Rang'!$I$13+'[4]4_Xa Chu Rang'!$M$13+'[4]4_Xa Chu Rang'!$N$13+'[4]4_Xa Chu Rang'!$O$13</f>
        <v>0</v>
      </c>
      <c r="I27" s="132">
        <f>'[4]5_Xa Po To'!$F$13+'[4]5_Xa Po To'!$H$13+'[4]5_Xa Po To'!$I$13+'[4]5_Xa Po To'!$M$13+'[4]5_Xa Po To'!$N$13+'[4]5_Xa Po To'!$O$13</f>
        <v>0</v>
      </c>
      <c r="J27" s="132">
        <f>'[4]6_Xa Ia Broai'!$F$13+'[4]6_Xa Ia Broai'!$H$13+'[4]6_Xa Ia Broai'!$I$13+'[4]6_Xa Ia Broai'!$M$13+'[4]6_Xa Ia Broai'!$N$13+'[4]6_Xa Ia Broai'!$O$13</f>
        <v>0</v>
      </c>
      <c r="K27" s="132">
        <f>'[4]7_Xa Ia Tul'!$F$13+'[4]7_Xa Ia Tul'!$H$13+'[4]7_Xa Ia Tul'!$I$13+'[4]7_Xa Ia Tul'!$M$13+'[4]7_Xa Ia Tul'!$N$13+'[4]7_Xa Ia Tul'!$O$13</f>
        <v>0</v>
      </c>
      <c r="L27" s="132">
        <f>'[4]9_Xa Ia KDam'!$F$13+'[4]9_Xa Ia KDam'!$H$13+'[4]9_Xa Ia KDam'!$I$13+'[4]9_Xa Ia KDam'!$M$13+'[4]9_Xa Ia KDam'!$N$13+'[4]9_Xa Ia KDam'!$O$13</f>
        <v>0</v>
      </c>
      <c r="M27" s="253">
        <f>'[4]8_Xa Chu Mo'!$F$13+'[4]8_Xa Chu Mo'!$H$13+'[4]8_Xa Chu Mo'!$I$13+'[4]8_Xa Chu Mo'!$M$13+'[4]8_Xa Chu Mo'!$N$13+'[4]8_Xa Chu Mo'!$O$13</f>
        <v>0</v>
      </c>
    </row>
    <row r="28" spans="1:13" s="213" customFormat="1" ht="33" customHeight="1" x14ac:dyDescent="0.25">
      <c r="A28" s="245">
        <v>2.8</v>
      </c>
      <c r="B28" s="246" t="s">
        <v>147</v>
      </c>
      <c r="C28" s="247" t="s">
        <v>148</v>
      </c>
      <c r="D28" s="132">
        <f t="shared" si="3"/>
        <v>0</v>
      </c>
      <c r="E28" s="132">
        <f>'[4]1_Xa Ia Trok'!$F$14+'[4]1_Xa Ia Trok'!$H$14+'[4]1_Xa Ia Trok'!$I$14+'[4]1_Xa Ia Trok'!$M$14+'[4]1_Xa Ia Trok'!$N$14+'[4]1_Xa Ia Trok'!$O$14</f>
        <v>0</v>
      </c>
      <c r="F28" s="132">
        <f>'[4]2_Xa Ia Mron'!$F$14+'[4]2_Xa Ia Mron'!$H$14+'[4]2_Xa Ia Mron'!$I$14+'[4]2_Xa Ia Mron'!$M$14+'[4]2_Xa Ia Mron'!$N$14+'[4]2_Xa Ia Mron'!$O$14</f>
        <v>0</v>
      </c>
      <c r="G28" s="132">
        <f>'[4]3_Xa Kim Tan'!$F$14+'[4]3_Xa Kim Tan'!$H$14+'[4]3_Xa Kim Tan'!$I$14+'[4]3_Xa Kim Tan'!$M$14+'[4]3_Xa Kim Tan'!$N$14+'[4]3_Xa Kim Tan'!$O$14</f>
        <v>0</v>
      </c>
      <c r="H28" s="132">
        <f>'[4]4_Xa Chu Rang'!$F$14+'[4]4_Xa Chu Rang'!$H$14+'[4]4_Xa Chu Rang'!$I$14+'[4]4_Xa Chu Rang'!$M$14+'[4]4_Xa Chu Rang'!$N$14+'[4]4_Xa Chu Rang'!$O$14</f>
        <v>0</v>
      </c>
      <c r="I28" s="132">
        <f>'[4]5_Xa Po To'!$F$14+'[4]5_Xa Po To'!$H$14+'[4]5_Xa Po To'!$I$14+'[4]5_Xa Po To'!$M$14+'[4]5_Xa Po To'!$N$14+'[4]5_Xa Po To'!$O$14</f>
        <v>0</v>
      </c>
      <c r="J28" s="132">
        <f>'[4]6_Xa Ia Broai'!$F$14+'[4]6_Xa Ia Broai'!$H$14+'[4]6_Xa Ia Broai'!$I$14+'[4]6_Xa Ia Broai'!$M$14+'[4]6_Xa Ia Broai'!$N$14+'[4]6_Xa Ia Broai'!$O$14</f>
        <v>0</v>
      </c>
      <c r="K28" s="132">
        <f>'[4]7_Xa Ia Tul'!$F$14+'[4]7_Xa Ia Tul'!$H$14+'[4]7_Xa Ia Tul'!$I$14+'[4]7_Xa Ia Tul'!$M$14+'[4]7_Xa Ia Tul'!$N$14+'[4]7_Xa Ia Tul'!$O$14</f>
        <v>0</v>
      </c>
      <c r="L28" s="132">
        <f>'[4]9_Xa Ia KDam'!$F$14+'[4]9_Xa Ia KDam'!$H$14+'[4]9_Xa Ia KDam'!$I$14+'[4]9_Xa Ia KDam'!$M$14+'[4]9_Xa Ia KDam'!$N$14+'[4]9_Xa Ia KDam'!$O$14</f>
        <v>0</v>
      </c>
      <c r="M28" s="253">
        <f>'[4]8_Xa Chu Mo'!$F$14+'[4]8_Xa Chu Mo'!$H$14+'[4]8_Xa Chu Mo'!$I$14+'[4]8_Xa Chu Mo'!$M$14+'[4]8_Xa Chu Mo'!$N$14+'[4]8_Xa Chu Mo'!$O$14</f>
        <v>0</v>
      </c>
    </row>
    <row r="29" spans="1:13" s="213" customFormat="1" ht="32.25" customHeight="1" x14ac:dyDescent="0.25">
      <c r="A29" s="352">
        <v>2.9</v>
      </c>
      <c r="B29" s="246" t="s">
        <v>149</v>
      </c>
      <c r="C29" s="247" t="s">
        <v>150</v>
      </c>
      <c r="D29" s="132">
        <f t="shared" si="3"/>
        <v>0</v>
      </c>
      <c r="E29" s="132">
        <f>'[4]1_Xa Ia Trok'!$F$15+'[4]1_Xa Ia Trok'!$H$15+'[4]1_Xa Ia Trok'!$I$15+'[4]1_Xa Ia Trok'!$M$15+'[4]1_Xa Ia Trok'!$N$15+'[4]1_Xa Ia Trok'!$O$15</f>
        <v>0</v>
      </c>
      <c r="F29" s="132">
        <f>'[4]2_Xa Ia Mron'!$F$15+'[4]2_Xa Ia Mron'!$H$15+'[4]2_Xa Ia Mron'!$I$15+'[4]2_Xa Ia Mron'!$M$15+'[4]2_Xa Ia Mron'!$N$15+'[4]2_Xa Ia Mron'!$O$15</f>
        <v>0</v>
      </c>
      <c r="G29" s="132">
        <f>'[4]3_Xa Kim Tan'!$F$15+'[4]3_Xa Kim Tan'!$H$15+'[4]3_Xa Kim Tan'!$I$15+'[4]3_Xa Kim Tan'!$M$15+'[4]3_Xa Kim Tan'!$N$15+'[4]3_Xa Kim Tan'!$O$15</f>
        <v>0</v>
      </c>
      <c r="H29" s="132">
        <f>'[4]4_Xa Chu Rang'!$F$15+'[4]4_Xa Chu Rang'!$H$15+'[4]4_Xa Chu Rang'!$I$15+'[4]4_Xa Chu Rang'!$M$15+'[4]4_Xa Chu Rang'!$N$15+'[4]4_Xa Chu Rang'!$O$15</f>
        <v>0</v>
      </c>
      <c r="I29" s="132">
        <f>'[4]5_Xa Po To'!$F$15+'[4]5_Xa Po To'!$H$15+'[4]5_Xa Po To'!$I$15+'[4]5_Xa Po To'!$M$15+'[4]5_Xa Po To'!$N$15+'[4]5_Xa Po To'!$O$15</f>
        <v>0</v>
      </c>
      <c r="J29" s="132">
        <f>'[4]6_Xa Ia Broai'!$F$15+'[4]6_Xa Ia Broai'!$H$15+'[4]6_Xa Ia Broai'!$I$15+'[4]6_Xa Ia Broai'!$M$15+'[4]6_Xa Ia Broai'!$N$15+'[4]6_Xa Ia Broai'!$O$15</f>
        <v>0</v>
      </c>
      <c r="K29" s="132">
        <f>'[4]7_Xa Ia Tul'!$F$15+'[4]7_Xa Ia Tul'!$H$15+'[4]7_Xa Ia Tul'!$I$15+'[4]7_Xa Ia Tul'!$M$15+'[4]7_Xa Ia Tul'!$N$15+'[4]7_Xa Ia Tul'!$O$15</f>
        <v>0</v>
      </c>
      <c r="L29" s="132">
        <f>'[4]9_Xa Ia KDam'!$F$15+'[4]9_Xa Ia KDam'!$H$15+'[4]9_Xa Ia KDam'!$I$15+'[4]9_Xa Ia KDam'!$M$15+'[4]9_Xa Ia KDam'!$N$15+'[4]9_Xa Ia KDam'!$O$15</f>
        <v>0</v>
      </c>
      <c r="M29" s="253">
        <f>'[4]8_Xa Chu Mo'!$F$15+'[4]8_Xa Chu Mo'!$H$15+'[4]8_Xa Chu Mo'!$I$15+'[4]8_Xa Chu Mo'!$M$15+'[4]8_Xa Chu Mo'!$N$15+'[4]8_Xa Chu Mo'!$O$15</f>
        <v>0</v>
      </c>
    </row>
    <row r="30" spans="1:13" s="213" customFormat="1" ht="17.25" customHeight="1" thickBot="1" x14ac:dyDescent="0.3">
      <c r="A30" s="1012" t="s">
        <v>204</v>
      </c>
      <c r="B30" s="366" t="s">
        <v>151</v>
      </c>
      <c r="C30" s="256" t="s">
        <v>152</v>
      </c>
      <c r="D30" s="367">
        <f t="shared" si="3"/>
        <v>3</v>
      </c>
      <c r="E30" s="367">
        <f>'[4]1_Xa Ia Trok'!$AC$19+'[4]1_Xa Ia Trok'!$AD$19</f>
        <v>0</v>
      </c>
      <c r="F30" s="367">
        <f>'[4]2_Xa Ia Mron'!$AC$19+'[4]2_Xa Ia Mron'!$AD$19</f>
        <v>0</v>
      </c>
      <c r="G30" s="367">
        <f>'[4]3_Xa Kim Tan'!$AC$19+'[4]3_Xa Kim Tan'!$AD$19</f>
        <v>3</v>
      </c>
      <c r="H30" s="367">
        <v>0</v>
      </c>
      <c r="I30" s="367">
        <f>'[4]5_Xa Po To'!$AC$19+'[4]5_Xa Po To'!$AD$19</f>
        <v>0</v>
      </c>
      <c r="J30" s="367">
        <f>'[4]6_Xa Ia Broai'!$AC$19+'[4]6_Xa Ia Broai'!$AD$19</f>
        <v>0</v>
      </c>
      <c r="K30" s="367">
        <f>'[4]7_Xa Ia Tul'!$AC$19+'[4]7_Xa Ia Tul'!$AD$19</f>
        <v>0</v>
      </c>
      <c r="L30" s="367">
        <v>0</v>
      </c>
      <c r="M30" s="368">
        <f>'[4]8_Xa Chu Mo'!$AC$19+'[4]8_Xa Chu Mo'!$AD$19</f>
        <v>0</v>
      </c>
    </row>
    <row r="31" spans="1:13" s="144" customFormat="1" ht="12.75" x14ac:dyDescent="0.2">
      <c r="A31" s="369" t="s">
        <v>157</v>
      </c>
    </row>
    <row r="32" spans="1:13" s="144" customFormat="1" ht="12.75" x14ac:dyDescent="0.2">
      <c r="A32" s="369" t="s">
        <v>155</v>
      </c>
    </row>
    <row r="36" spans="4:4" x14ac:dyDescent="0.25">
      <c r="D36" s="215"/>
    </row>
  </sheetData>
  <mergeCells count="8">
    <mergeCell ref="A2:M2"/>
    <mergeCell ref="A3:M3"/>
    <mergeCell ref="A4:M4"/>
    <mergeCell ref="A5:A6"/>
    <mergeCell ref="B5:B6"/>
    <mergeCell ref="C5:C6"/>
    <mergeCell ref="D5:D6"/>
    <mergeCell ref="E5:M5"/>
  </mergeCells>
  <printOptions horizontalCentered="1" verticalCentered="1"/>
  <pageMargins left="0.31496062992125984" right="0.31496062992125984" top="0" bottom="0.35433070866141736" header="0.11811023622047245" footer="0.31496062992125984"/>
  <pageSetup paperSize="9" scale="74" orientation="landscape" copies="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40" zoomScale="85" zoomScaleNormal="85" workbookViewId="0">
      <selection activeCell="E60" sqref="E60"/>
    </sheetView>
  </sheetViews>
  <sheetFormatPr defaultColWidth="11.42578125" defaultRowHeight="15.75" x14ac:dyDescent="0.25"/>
  <cols>
    <col min="1" max="1" width="6.7109375" style="233" customWidth="1"/>
    <col min="2" max="2" width="43.28515625" style="233" customWidth="1"/>
    <col min="3" max="3" width="11.42578125" style="233" customWidth="1"/>
    <col min="4" max="4" width="13.28515625" style="233" customWidth="1"/>
    <col min="5" max="5" width="11.85546875" style="233" customWidth="1"/>
    <col min="6" max="6" width="12" style="233" customWidth="1"/>
    <col min="7" max="7" width="12.28515625" style="233" customWidth="1"/>
    <col min="8" max="8" width="11.42578125" style="233" customWidth="1"/>
    <col min="9" max="10" width="11.7109375" style="233" customWidth="1"/>
    <col min="11" max="11" width="12" style="233" customWidth="1"/>
    <col min="12" max="12" width="11.42578125" style="233" customWidth="1"/>
    <col min="13" max="13" width="11.7109375" style="233" customWidth="1"/>
    <col min="14" max="14" width="11.42578125" style="233" customWidth="1"/>
    <col min="15" max="15" width="9.7109375" style="233" bestFit="1" customWidth="1"/>
    <col min="16" max="16384" width="11.42578125" style="233"/>
  </cols>
  <sheetData>
    <row r="1" spans="1:16" x14ac:dyDescent="0.25">
      <c r="A1" s="363" t="s">
        <v>7</v>
      </c>
    </row>
    <row r="2" spans="1:16" ht="23.25" x14ac:dyDescent="0.25">
      <c r="A2" s="1152" t="s">
        <v>383</v>
      </c>
      <c r="B2" s="1152"/>
      <c r="C2" s="1152"/>
      <c r="D2" s="1152"/>
      <c r="E2" s="1152"/>
      <c r="F2" s="1152"/>
      <c r="G2" s="1152"/>
      <c r="H2" s="1152"/>
      <c r="I2" s="1152"/>
      <c r="J2" s="1152"/>
      <c r="K2" s="1152"/>
      <c r="L2" s="1152"/>
      <c r="M2" s="1152"/>
    </row>
    <row r="3" spans="1:16" ht="18.75" x14ac:dyDescent="0.25">
      <c r="A3" s="1153" t="str">
        <f>'02 CH'!A3:Q3</f>
        <v>CỦA HUYỆN IA PA - TỈNH GIA LAI</v>
      </c>
      <c r="B3" s="1153"/>
      <c r="C3" s="1153"/>
      <c r="D3" s="1153"/>
      <c r="E3" s="1153"/>
      <c r="F3" s="1153"/>
      <c r="G3" s="1153"/>
      <c r="H3" s="1153"/>
      <c r="I3" s="1153"/>
      <c r="J3" s="1153"/>
      <c r="K3" s="1153"/>
      <c r="L3" s="1153"/>
      <c r="M3" s="1153"/>
    </row>
    <row r="4" spans="1:16" ht="16.5" thickBot="1" x14ac:dyDescent="0.3">
      <c r="A4" s="1154" t="s">
        <v>16</v>
      </c>
      <c r="B4" s="1154"/>
      <c r="C4" s="1154"/>
      <c r="D4" s="1154"/>
      <c r="E4" s="1154"/>
      <c r="F4" s="1154"/>
      <c r="G4" s="1154"/>
      <c r="H4" s="1154"/>
      <c r="I4" s="1154"/>
      <c r="J4" s="1154"/>
      <c r="K4" s="1154"/>
      <c r="L4" s="1154"/>
      <c r="M4" s="1154"/>
    </row>
    <row r="5" spans="1:16" s="248" customFormat="1" ht="22.5" customHeight="1" thickBot="1" x14ac:dyDescent="0.3">
      <c r="A5" s="1155" t="s">
        <v>0</v>
      </c>
      <c r="B5" s="1157" t="s">
        <v>17</v>
      </c>
      <c r="C5" s="1157" t="s">
        <v>18</v>
      </c>
      <c r="D5" s="1159" t="s">
        <v>19</v>
      </c>
      <c r="E5" s="1157" t="s">
        <v>110</v>
      </c>
      <c r="F5" s="1157"/>
      <c r="G5" s="1157"/>
      <c r="H5" s="1157"/>
      <c r="I5" s="1157"/>
      <c r="J5" s="1157"/>
      <c r="K5" s="1157"/>
      <c r="L5" s="1157"/>
      <c r="M5" s="1160"/>
      <c r="N5" s="953"/>
    </row>
    <row r="6" spans="1:16" s="248" customFormat="1" ht="30" x14ac:dyDescent="0.25">
      <c r="A6" s="1156"/>
      <c r="B6" s="1158"/>
      <c r="C6" s="1158"/>
      <c r="D6" s="1158"/>
      <c r="E6" s="70" t="s">
        <v>344</v>
      </c>
      <c r="F6" s="70" t="s">
        <v>345</v>
      </c>
      <c r="G6" s="70" t="s">
        <v>346</v>
      </c>
      <c r="H6" s="70" t="s">
        <v>347</v>
      </c>
      <c r="I6" s="70" t="s">
        <v>348</v>
      </c>
      <c r="J6" s="70" t="s">
        <v>349</v>
      </c>
      <c r="K6" s="70" t="s">
        <v>350</v>
      </c>
      <c r="L6" s="70" t="s">
        <v>351</v>
      </c>
      <c r="M6" s="119" t="s">
        <v>352</v>
      </c>
      <c r="O6" s="249">
        <f>D8+D19</f>
        <v>1705.7289000000001</v>
      </c>
    </row>
    <row r="7" spans="1:16" s="238" customFormat="1" ht="11.25" x14ac:dyDescent="0.2">
      <c r="A7" s="234" t="s">
        <v>190</v>
      </c>
      <c r="B7" s="235" t="s">
        <v>191</v>
      </c>
      <c r="C7" s="235" t="s">
        <v>192</v>
      </c>
      <c r="D7" s="263" t="s">
        <v>21</v>
      </c>
      <c r="E7" s="235" t="s">
        <v>175</v>
      </c>
      <c r="F7" s="235" t="s">
        <v>176</v>
      </c>
      <c r="G7" s="235" t="s">
        <v>177</v>
      </c>
      <c r="H7" s="235" t="s">
        <v>178</v>
      </c>
      <c r="I7" s="235" t="s">
        <v>179</v>
      </c>
      <c r="J7" s="235" t="s">
        <v>180</v>
      </c>
      <c r="K7" s="235" t="s">
        <v>181</v>
      </c>
      <c r="L7" s="235" t="s">
        <v>182</v>
      </c>
      <c r="M7" s="236" t="s">
        <v>183</v>
      </c>
      <c r="N7" s="237"/>
      <c r="O7" s="237"/>
      <c r="P7" s="237"/>
    </row>
    <row r="8" spans="1:16" s="248" customFormat="1" ht="15.75" customHeight="1" x14ac:dyDescent="0.25">
      <c r="A8" s="949">
        <v>1</v>
      </c>
      <c r="B8" s="239" t="s">
        <v>22</v>
      </c>
      <c r="C8" s="950" t="s">
        <v>23</v>
      </c>
      <c r="D8" s="60">
        <f t="shared" ref="D8:D45" si="0">SUM(E8:M8)</f>
        <v>1508.7155</v>
      </c>
      <c r="E8" s="60">
        <f>SUM(E9:E18)-E10</f>
        <v>19.561500000000002</v>
      </c>
      <c r="F8" s="60">
        <f t="shared" ref="F8:M8" si="1">SUM(F9:F18)-F10</f>
        <v>42.121500000000005</v>
      </c>
      <c r="G8" s="60">
        <f t="shared" si="1"/>
        <v>316.96649999999994</v>
      </c>
      <c r="H8" s="60">
        <f t="shared" si="1"/>
        <v>228.0515</v>
      </c>
      <c r="I8" s="60">
        <f t="shared" si="1"/>
        <v>238.94150000000002</v>
      </c>
      <c r="J8" s="60">
        <f t="shared" si="1"/>
        <v>58.458166666666671</v>
      </c>
      <c r="K8" s="60">
        <f t="shared" si="1"/>
        <v>261.07816666666668</v>
      </c>
      <c r="L8" s="60">
        <f t="shared" si="1"/>
        <v>120.79650000000001</v>
      </c>
      <c r="M8" s="240">
        <f t="shared" si="1"/>
        <v>222.74016666666668</v>
      </c>
    </row>
    <row r="9" spans="1:16" s="248" customFormat="1" ht="15.75" customHeight="1" x14ac:dyDescent="0.25">
      <c r="A9" s="120">
        <v>1.1000000000000001</v>
      </c>
      <c r="B9" s="241" t="s">
        <v>24</v>
      </c>
      <c r="C9" s="231" t="s">
        <v>25</v>
      </c>
      <c r="D9" s="131">
        <f t="shared" si="0"/>
        <v>8.4</v>
      </c>
      <c r="E9" s="131">
        <f>'[4]1_Xa Ia Trok'!$P$9</f>
        <v>0.05</v>
      </c>
      <c r="F9" s="131">
        <f>'[4]2_Xa Ia Mron'!$P$9</f>
        <v>3.2399999999999998</v>
      </c>
      <c r="G9" s="131">
        <f>'[4]3_Xa Kim Tan'!$P$9</f>
        <v>0.03</v>
      </c>
      <c r="H9" s="131">
        <f>'[4]4_Xa Chu Rang'!$P$9</f>
        <v>0.03</v>
      </c>
      <c r="I9" s="131">
        <f>'[4]5_Xa Po To'!$P$9</f>
        <v>1.43</v>
      </c>
      <c r="J9" s="131">
        <f>'[4]6_Xa Ia Broai'!$P$9</f>
        <v>1.1966666666666668</v>
      </c>
      <c r="K9" s="131">
        <f>'[4]7_Xa Ia Tul'!$P$9</f>
        <v>1.1966666666666668</v>
      </c>
      <c r="L9" s="131">
        <f>'[4]9_Xa Ia KDam'!$P$9</f>
        <v>0.03</v>
      </c>
      <c r="M9" s="242">
        <f>'[4]8_Xa Chu Mo'!$P$9</f>
        <v>1.1966666666666668</v>
      </c>
    </row>
    <row r="10" spans="1:16" s="248" customFormat="1" ht="15.75" customHeight="1" x14ac:dyDescent="0.25">
      <c r="A10" s="120"/>
      <c r="B10" s="243" t="s">
        <v>26</v>
      </c>
      <c r="C10" s="244" t="s">
        <v>27</v>
      </c>
      <c r="D10" s="131">
        <f t="shared" si="0"/>
        <v>0</v>
      </c>
      <c r="E10" s="131">
        <f>'[4]1_Xa Ia Trok'!$P$10</f>
        <v>0</v>
      </c>
      <c r="F10" s="131">
        <f>'[4]2_Xa Ia Mron'!$P$10</f>
        <v>0</v>
      </c>
      <c r="G10" s="131">
        <f>'[4]3_Xa Kim Tan'!$P$10</f>
        <v>0</v>
      </c>
      <c r="H10" s="131">
        <f>'[4]4_Xa Chu Rang'!$P$10</f>
        <v>0</v>
      </c>
      <c r="I10" s="131">
        <f>'[4]5_Xa Po To'!$P$10</f>
        <v>0</v>
      </c>
      <c r="J10" s="131">
        <f>'[4]6_Xa Ia Broai'!$P$10</f>
        <v>0</v>
      </c>
      <c r="K10" s="131">
        <f>'[4]7_Xa Ia Tul'!$P$10</f>
        <v>0</v>
      </c>
      <c r="L10" s="131">
        <f>'[4]9_Xa Ia KDam'!$P$10</f>
        <v>0</v>
      </c>
      <c r="M10" s="242">
        <f>'[4]8_Xa Chu Mo'!$P$10</f>
        <v>0</v>
      </c>
    </row>
    <row r="11" spans="1:16" s="248" customFormat="1" ht="15.75" customHeight="1" x14ac:dyDescent="0.25">
      <c r="A11" s="120">
        <v>1.2</v>
      </c>
      <c r="B11" s="241" t="s">
        <v>28</v>
      </c>
      <c r="C11" s="231" t="s">
        <v>29</v>
      </c>
      <c r="D11" s="132">
        <f t="shared" si="0"/>
        <v>1262.8720000000001</v>
      </c>
      <c r="E11" s="131">
        <f>'[4]1_Xa Ia Trok'!$P$11</f>
        <v>15.13</v>
      </c>
      <c r="F11" s="131">
        <f>'[4]2_Xa Ia Mron'!$P$11</f>
        <v>35.31</v>
      </c>
      <c r="G11" s="131">
        <f>'[4]3_Xa Kim Tan'!$P$11</f>
        <v>277.47499999999997</v>
      </c>
      <c r="H11" s="131">
        <f>'[4]4_Xa Chu Rang'!$P$11</f>
        <v>215.08</v>
      </c>
      <c r="I11" s="131">
        <f>'[4]5_Xa Po To'!$P$11</f>
        <v>223.07000000000002</v>
      </c>
      <c r="J11" s="131">
        <f>'[4]6_Xa Ia Broai'!$P$11</f>
        <v>57.180000000000007</v>
      </c>
      <c r="K11" s="131">
        <f>'[4]7_Xa Ia Tul'!$P$11</f>
        <v>220.94000000000003</v>
      </c>
      <c r="L11" s="131">
        <f>'[4]9_Xa Ia KDam'!$P$11</f>
        <v>96.924999999999997</v>
      </c>
      <c r="M11" s="242">
        <f>'[4]8_Xa Chu Mo'!$P$11</f>
        <v>121.762</v>
      </c>
    </row>
    <row r="12" spans="1:16" s="248" customFormat="1" ht="15.75" customHeight="1" x14ac:dyDescent="0.25">
      <c r="A12" s="120">
        <v>1.3</v>
      </c>
      <c r="B12" s="241" t="s">
        <v>30</v>
      </c>
      <c r="C12" s="231" t="s">
        <v>31</v>
      </c>
      <c r="D12" s="131">
        <f t="shared" si="0"/>
        <v>89.789999999999992</v>
      </c>
      <c r="E12" s="131">
        <f>'[4]1_Xa Ia Trok'!$P$12</f>
        <v>4.38</v>
      </c>
      <c r="F12" s="131">
        <f>'[4]2_Xa Ia Mron'!$P$12</f>
        <v>3.57</v>
      </c>
      <c r="G12" s="131">
        <f>'[4]3_Xa Kim Tan'!$P$12</f>
        <v>37.46</v>
      </c>
      <c r="H12" s="131">
        <f>'[4]4_Xa Chu Rang'!$P$12</f>
        <v>12.940000000000001</v>
      </c>
      <c r="I12" s="131">
        <f>'[4]5_Xa Po To'!$P$12</f>
        <v>14.440000000000001</v>
      </c>
      <c r="J12" s="131">
        <f>'[4]6_Xa Ia Broai'!$P$12</f>
        <v>0.08</v>
      </c>
      <c r="K12" s="131">
        <f>'[4]7_Xa Ia Tul'!$P$12</f>
        <v>6.9399999999999995</v>
      </c>
      <c r="L12" s="131">
        <f>'[4]9_Xa Ia KDam'!$P$12</f>
        <v>7.8999999999999995</v>
      </c>
      <c r="M12" s="242">
        <f>'[4]8_Xa Chu Mo'!$P$12</f>
        <v>2.0799999999999996</v>
      </c>
    </row>
    <row r="13" spans="1:16" s="248" customFormat="1" ht="15.75" customHeight="1" x14ac:dyDescent="0.25">
      <c r="A13" s="120">
        <v>1.4</v>
      </c>
      <c r="B13" s="241" t="s">
        <v>32</v>
      </c>
      <c r="C13" s="231" t="s">
        <v>33</v>
      </c>
      <c r="D13" s="131">
        <f t="shared" si="0"/>
        <v>0</v>
      </c>
      <c r="E13" s="131">
        <f>'[4]1_Xa Ia Trok'!$P$13</f>
        <v>0</v>
      </c>
      <c r="F13" s="131">
        <f>'[4]2_Xa Ia Mron'!$P$13</f>
        <v>0</v>
      </c>
      <c r="G13" s="131">
        <f>'[4]3_Xa Kim Tan'!$P$13</f>
        <v>0</v>
      </c>
      <c r="H13" s="131">
        <f>'[4]4_Xa Chu Rang'!$P$13</f>
        <v>0</v>
      </c>
      <c r="I13" s="131">
        <f>'[4]5_Xa Po To'!$P$13</f>
        <v>0</v>
      </c>
      <c r="J13" s="131">
        <f>'[4]6_Xa Ia Broai'!$P$13</f>
        <v>0</v>
      </c>
      <c r="K13" s="131">
        <f>'[4]7_Xa Ia Tul'!$P$13</f>
        <v>0</v>
      </c>
      <c r="L13" s="131">
        <f>'[4]9_Xa Ia KDam'!$P$13</f>
        <v>0</v>
      </c>
      <c r="M13" s="242">
        <f>'[4]8_Xa Chu Mo'!$P$13</f>
        <v>0</v>
      </c>
    </row>
    <row r="14" spans="1:16" s="248" customFormat="1" ht="15.75" customHeight="1" x14ac:dyDescent="0.25">
      <c r="A14" s="120">
        <v>1.5</v>
      </c>
      <c r="B14" s="241" t="s">
        <v>34</v>
      </c>
      <c r="C14" s="231" t="s">
        <v>35</v>
      </c>
      <c r="D14" s="131">
        <f t="shared" si="0"/>
        <v>0</v>
      </c>
      <c r="E14" s="131">
        <f>'[4]1_Xa Ia Trok'!$P$14</f>
        <v>0</v>
      </c>
      <c r="F14" s="131">
        <f>'[4]2_Xa Ia Mron'!$P$14</f>
        <v>0</v>
      </c>
      <c r="G14" s="131">
        <f>'[4]3_Xa Kim Tan'!$P$14</f>
        <v>0</v>
      </c>
      <c r="H14" s="131">
        <f>'[4]4_Xa Chu Rang'!$P$14</f>
        <v>0</v>
      </c>
      <c r="I14" s="131">
        <f>'[4]5_Xa Po To'!$P$14</f>
        <v>0</v>
      </c>
      <c r="J14" s="131">
        <f>'[4]6_Xa Ia Broai'!$P$14</f>
        <v>0</v>
      </c>
      <c r="K14" s="131">
        <f>'[4]7_Xa Ia Tul'!$P$14</f>
        <v>0</v>
      </c>
      <c r="L14" s="131">
        <f>'[4]9_Xa Ia KDam'!$P$14</f>
        <v>0</v>
      </c>
      <c r="M14" s="242">
        <f>'[4]8_Xa Chu Mo'!$P$14</f>
        <v>0</v>
      </c>
    </row>
    <row r="15" spans="1:16" s="248" customFormat="1" ht="15.75" customHeight="1" x14ac:dyDescent="0.25">
      <c r="A15" s="120">
        <v>1.6</v>
      </c>
      <c r="B15" s="241" t="s">
        <v>36</v>
      </c>
      <c r="C15" s="231" t="s">
        <v>37</v>
      </c>
      <c r="D15" s="131">
        <f t="shared" si="0"/>
        <v>145.65350000000001</v>
      </c>
      <c r="E15" s="131">
        <f>'[4]1_Xa Ia Trok'!$P$15</f>
        <v>1.5E-3</v>
      </c>
      <c r="F15" s="131">
        <f>'[4]2_Xa Ia Mron'!$P$15</f>
        <v>1.5E-3</v>
      </c>
      <c r="G15" s="131">
        <f>'[4]3_Xa Kim Tan'!$P$15</f>
        <v>1.5E-3</v>
      </c>
      <c r="H15" s="131">
        <f>'[4]4_Xa Chu Rang'!$P$15</f>
        <v>1.5E-3</v>
      </c>
      <c r="I15" s="131">
        <f>'[4]5_Xa Po To'!$P$15</f>
        <v>1.5E-3</v>
      </c>
      <c r="J15" s="131">
        <f>'[4]6_Xa Ia Broai'!$P$15</f>
        <v>1.5E-3</v>
      </c>
      <c r="K15" s="131">
        <f>'[4]7_Xa Ia Tul'!$P$15</f>
        <v>32.0015</v>
      </c>
      <c r="L15" s="131">
        <f>'[4]9_Xa Ia KDam'!$P$15</f>
        <v>15.9415</v>
      </c>
      <c r="M15" s="242">
        <f>'[4]8_Xa Chu Mo'!$P$15</f>
        <v>97.70150000000001</v>
      </c>
    </row>
    <row r="16" spans="1:16" s="248" customFormat="1" ht="15.75" customHeight="1" x14ac:dyDescent="0.25">
      <c r="A16" s="120">
        <v>1.7</v>
      </c>
      <c r="B16" s="241" t="s">
        <v>38</v>
      </c>
      <c r="C16" s="231" t="s">
        <v>39</v>
      </c>
      <c r="D16" s="131">
        <f t="shared" si="0"/>
        <v>2</v>
      </c>
      <c r="E16" s="131">
        <f>'[4]1_Xa Ia Trok'!$P$16</f>
        <v>0</v>
      </c>
      <c r="F16" s="131">
        <f>'[4]2_Xa Ia Mron'!$P$16</f>
        <v>0</v>
      </c>
      <c r="G16" s="131">
        <f>'[4]3_Xa Kim Tan'!$P$16</f>
        <v>2</v>
      </c>
      <c r="H16" s="131">
        <f>'[4]4_Xa Chu Rang'!$P$16</f>
        <v>0</v>
      </c>
      <c r="I16" s="131">
        <f>'[4]5_Xa Po To'!$P$16</f>
        <v>0</v>
      </c>
      <c r="J16" s="131">
        <f>'[4]6_Xa Ia Broai'!$P$16</f>
        <v>0</v>
      </c>
      <c r="K16" s="131">
        <f>'[4]7_Xa Ia Tul'!$P$16</f>
        <v>0</v>
      </c>
      <c r="L16" s="131">
        <f>'[4]9_Xa Ia KDam'!$P$16</f>
        <v>0</v>
      </c>
      <c r="M16" s="242">
        <f>'[4]8_Xa Chu Mo'!$P$16</f>
        <v>0</v>
      </c>
    </row>
    <row r="17" spans="1:13" s="248" customFormat="1" ht="15.75" customHeight="1" x14ac:dyDescent="0.25">
      <c r="A17" s="120">
        <v>1.8</v>
      </c>
      <c r="B17" s="241" t="s">
        <v>40</v>
      </c>
      <c r="C17" s="231" t="s">
        <v>41</v>
      </c>
      <c r="D17" s="131">
        <f t="shared" si="0"/>
        <v>0</v>
      </c>
      <c r="E17" s="131">
        <f>'[4]1_Xa Ia Trok'!$P$17</f>
        <v>0</v>
      </c>
      <c r="F17" s="131">
        <f>'[4]2_Xa Ia Mron'!$P$17</f>
        <v>0</v>
      </c>
      <c r="G17" s="131">
        <f>'[4]3_Xa Kim Tan'!$P$17</f>
        <v>0</v>
      </c>
      <c r="H17" s="131">
        <f>'[4]4_Xa Chu Rang'!$P$17</f>
        <v>0</v>
      </c>
      <c r="I17" s="131">
        <f>'[4]5_Xa Po To'!$P$17</f>
        <v>0</v>
      </c>
      <c r="J17" s="131">
        <f>'[4]6_Xa Ia Broai'!$P$17</f>
        <v>0</v>
      </c>
      <c r="K17" s="131">
        <f>'[4]7_Xa Ia Tul'!$P$17</f>
        <v>0</v>
      </c>
      <c r="L17" s="131">
        <f>'[4]9_Xa Ia KDam'!$P$17</f>
        <v>0</v>
      </c>
      <c r="M17" s="242">
        <f>'[4]8_Xa Chu Mo'!$P$17</f>
        <v>0</v>
      </c>
    </row>
    <row r="18" spans="1:13" s="248" customFormat="1" ht="15.75" customHeight="1" x14ac:dyDescent="0.25">
      <c r="A18" s="120">
        <v>1.9</v>
      </c>
      <c r="B18" s="241" t="s">
        <v>42</v>
      </c>
      <c r="C18" s="231" t="s">
        <v>43</v>
      </c>
      <c r="D18" s="131">
        <f t="shared" si="0"/>
        <v>0</v>
      </c>
      <c r="E18" s="131">
        <f>'[4]1_Xa Ia Trok'!$P$18</f>
        <v>0</v>
      </c>
      <c r="F18" s="131">
        <f>'[4]2_Xa Ia Mron'!$P$18</f>
        <v>0</v>
      </c>
      <c r="G18" s="131">
        <f>'[4]3_Xa Kim Tan'!$P$18</f>
        <v>0</v>
      </c>
      <c r="H18" s="131">
        <f>'[4]4_Xa Chu Rang'!$P$18</f>
        <v>0</v>
      </c>
      <c r="I18" s="131">
        <f>'[4]5_Xa Po To'!$P$18</f>
        <v>0</v>
      </c>
      <c r="J18" s="131">
        <f>'[4]6_Xa Ia Broai'!$P$18</f>
        <v>0</v>
      </c>
      <c r="K18" s="131">
        <f>'[4]7_Xa Ia Tul'!$P$18</f>
        <v>0</v>
      </c>
      <c r="L18" s="131">
        <f>'[4]9_Xa Ia KDam'!$P$18</f>
        <v>0</v>
      </c>
      <c r="M18" s="242">
        <f>'[4]8_Xa Chu Mo'!$P$18</f>
        <v>0</v>
      </c>
    </row>
    <row r="19" spans="1:13" s="248" customFormat="1" ht="15.75" customHeight="1" x14ac:dyDescent="0.25">
      <c r="A19" s="949">
        <v>2</v>
      </c>
      <c r="B19" s="239" t="s">
        <v>44</v>
      </c>
      <c r="C19" s="950" t="s">
        <v>45</v>
      </c>
      <c r="D19" s="60">
        <f t="shared" si="0"/>
        <v>197.01339999999999</v>
      </c>
      <c r="E19" s="60">
        <f>SUM(E20:E45)</f>
        <v>0.40037777777777778</v>
      </c>
      <c r="F19" s="60">
        <f t="shared" ref="F19:M19" si="2">SUM(F20:F45)</f>
        <v>1.0603777777777779</v>
      </c>
      <c r="G19" s="60">
        <f t="shared" si="2"/>
        <v>43.84537777777777</v>
      </c>
      <c r="H19" s="60">
        <f t="shared" si="2"/>
        <v>0.20037777777777779</v>
      </c>
      <c r="I19" s="60">
        <f t="shared" si="2"/>
        <v>0.20037777777777779</v>
      </c>
      <c r="J19" s="60">
        <f t="shared" si="2"/>
        <v>0.20037777777777779</v>
      </c>
      <c r="K19" s="60">
        <f t="shared" si="2"/>
        <v>67.700377777777774</v>
      </c>
      <c r="L19" s="60">
        <f t="shared" si="2"/>
        <v>25.705377777777777</v>
      </c>
      <c r="M19" s="240">
        <f t="shared" si="2"/>
        <v>57.700377777777774</v>
      </c>
    </row>
    <row r="20" spans="1:13" s="248" customFormat="1" ht="15.75" customHeight="1" x14ac:dyDescent="0.25">
      <c r="A20" s="120">
        <v>2.1</v>
      </c>
      <c r="B20" s="241" t="s">
        <v>46</v>
      </c>
      <c r="C20" s="231" t="s">
        <v>47</v>
      </c>
      <c r="D20" s="131">
        <f t="shared" si="0"/>
        <v>0</v>
      </c>
      <c r="E20" s="131">
        <f>'[4]1_Xa Ia Trok'!$AR$20</f>
        <v>0</v>
      </c>
      <c r="F20" s="131">
        <f>'[4]2_Xa Ia Mron'!$AR$20</f>
        <v>0</v>
      </c>
      <c r="G20" s="131">
        <f>'[4]3_Xa Kim Tan'!$AR$20</f>
        <v>0</v>
      </c>
      <c r="H20" s="131">
        <f>'[4]4_Xa Chu Rang'!$AR$20</f>
        <v>0</v>
      </c>
      <c r="I20" s="131">
        <f>'[4]5_Xa Po To'!$AR$20</f>
        <v>0</v>
      </c>
      <c r="J20" s="131">
        <f>'[4]6_Xa Ia Broai'!$AR$20</f>
        <v>0</v>
      </c>
      <c r="K20" s="131">
        <f>'[4]7_Xa Ia Tul'!$AR$20</f>
        <v>0</v>
      </c>
      <c r="L20" s="131">
        <f>'[4]9_Xa Ia KDam'!$AR$20</f>
        <v>0</v>
      </c>
      <c r="M20" s="242">
        <f>'[4]8_Xa Chu Mo'!$AR$20</f>
        <v>0</v>
      </c>
    </row>
    <row r="21" spans="1:13" s="248" customFormat="1" ht="15.75" customHeight="1" x14ac:dyDescent="0.25">
      <c r="A21" s="120">
        <v>2.2000000000000002</v>
      </c>
      <c r="B21" s="241" t="s">
        <v>48</v>
      </c>
      <c r="C21" s="231" t="s">
        <v>49</v>
      </c>
      <c r="D21" s="131">
        <f t="shared" si="0"/>
        <v>0</v>
      </c>
      <c r="E21" s="131">
        <f>'[4]1_Xa Ia Trok'!$AR$21</f>
        <v>0</v>
      </c>
      <c r="F21" s="131">
        <f>'[4]2_Xa Ia Mron'!$AR$21</f>
        <v>0</v>
      </c>
      <c r="G21" s="131">
        <f>'[4]3_Xa Kim Tan'!$AR$21</f>
        <v>0</v>
      </c>
      <c r="H21" s="131">
        <f>'[4]4_Xa Chu Rang'!$AR$21</f>
        <v>0</v>
      </c>
      <c r="I21" s="131">
        <f>'[4]5_Xa Po To'!$AR$21</f>
        <v>0</v>
      </c>
      <c r="J21" s="131">
        <f>'[4]6_Xa Ia Broai'!$AR$21</f>
        <v>0</v>
      </c>
      <c r="K21" s="131">
        <f>'[4]7_Xa Ia Tul'!$AR$21</f>
        <v>0</v>
      </c>
      <c r="L21" s="131">
        <f>'[4]9_Xa Ia KDam'!$AR$21</f>
        <v>0</v>
      </c>
      <c r="M21" s="242">
        <f>'[4]8_Xa Chu Mo'!$AR$21</f>
        <v>0</v>
      </c>
    </row>
    <row r="22" spans="1:13" s="248" customFormat="1" ht="15.75" customHeight="1" x14ac:dyDescent="0.25">
      <c r="A22" s="120">
        <v>2.2999999999999998</v>
      </c>
      <c r="B22" s="241" t="s">
        <v>50</v>
      </c>
      <c r="C22" s="231" t="s">
        <v>51</v>
      </c>
      <c r="D22" s="131">
        <f t="shared" si="0"/>
        <v>0</v>
      </c>
      <c r="E22" s="131">
        <f>'[4]1_Xa Ia Trok'!$AR$22</f>
        <v>0</v>
      </c>
      <c r="F22" s="131">
        <f>'[4]2_Xa Ia Mron'!$AR$22</f>
        <v>0</v>
      </c>
      <c r="G22" s="131">
        <f>'[4]3_Xa Kim Tan'!$AR$22</f>
        <v>0</v>
      </c>
      <c r="H22" s="131">
        <f>'[4]4_Xa Chu Rang'!$AR$22</f>
        <v>0</v>
      </c>
      <c r="I22" s="131">
        <f>'[4]5_Xa Po To'!$AR$22</f>
        <v>0</v>
      </c>
      <c r="J22" s="131">
        <f>'[4]6_Xa Ia Broai'!$AR$22</f>
        <v>0</v>
      </c>
      <c r="K22" s="131">
        <f>'[4]7_Xa Ia Tul'!$AR$22</f>
        <v>0</v>
      </c>
      <c r="L22" s="131">
        <f>'[4]9_Xa Ia KDam'!$AR$22</f>
        <v>0</v>
      </c>
      <c r="M22" s="242">
        <f>'[4]8_Xa Chu Mo'!$AR$22</f>
        <v>0</v>
      </c>
    </row>
    <row r="23" spans="1:13" s="248" customFormat="1" ht="15.75" customHeight="1" x14ac:dyDescent="0.25">
      <c r="A23" s="120">
        <v>2.4</v>
      </c>
      <c r="B23" s="241" t="s">
        <v>52</v>
      </c>
      <c r="C23" s="231" t="s">
        <v>53</v>
      </c>
      <c r="D23" s="131">
        <f t="shared" si="0"/>
        <v>0</v>
      </c>
      <c r="E23" s="131">
        <f>'[4]1_Xa Ia Trok'!$AR$23</f>
        <v>0</v>
      </c>
      <c r="F23" s="131">
        <f>'[4]2_Xa Ia Mron'!$AR$23</f>
        <v>0</v>
      </c>
      <c r="G23" s="131">
        <f>'[4]3_Xa Kim Tan'!$AR$23</f>
        <v>0</v>
      </c>
      <c r="H23" s="131">
        <f>'[4]4_Xa Chu Rang'!$AR$23</f>
        <v>0</v>
      </c>
      <c r="I23" s="131">
        <f>'[4]5_Xa Po To'!$AR$23</f>
        <v>0</v>
      </c>
      <c r="J23" s="131">
        <f>'[4]6_Xa Ia Broai'!$AR$23</f>
        <v>0</v>
      </c>
      <c r="K23" s="131">
        <f>'[4]7_Xa Ia Tul'!$AR$23</f>
        <v>0</v>
      </c>
      <c r="L23" s="131">
        <f>'[4]9_Xa Ia KDam'!$AR$23</f>
        <v>0</v>
      </c>
      <c r="M23" s="242">
        <f>'[4]8_Xa Chu Mo'!$AR$23</f>
        <v>0</v>
      </c>
    </row>
    <row r="24" spans="1:13" s="248" customFormat="1" ht="15.75" customHeight="1" x14ac:dyDescent="0.25">
      <c r="A24" s="120">
        <v>2.5</v>
      </c>
      <c r="B24" s="241" t="s">
        <v>54</v>
      </c>
      <c r="C24" s="231" t="s">
        <v>55</v>
      </c>
      <c r="D24" s="131">
        <f t="shared" si="0"/>
        <v>0</v>
      </c>
      <c r="E24" s="131">
        <f>'[4]1_Xa Ia Trok'!$AR$24</f>
        <v>0</v>
      </c>
      <c r="F24" s="131">
        <f>'[4]2_Xa Ia Mron'!$AR$24</f>
        <v>0</v>
      </c>
      <c r="G24" s="131">
        <f>'[4]3_Xa Kim Tan'!$AR$24</f>
        <v>0</v>
      </c>
      <c r="H24" s="131">
        <f>'[4]4_Xa Chu Rang'!$AR$24</f>
        <v>0</v>
      </c>
      <c r="I24" s="131">
        <f>'[4]5_Xa Po To'!$AR$24</f>
        <v>0</v>
      </c>
      <c r="J24" s="131">
        <f>'[4]6_Xa Ia Broai'!$AR$24</f>
        <v>0</v>
      </c>
      <c r="K24" s="131">
        <f>'[4]7_Xa Ia Tul'!$AR$24</f>
        <v>0</v>
      </c>
      <c r="L24" s="131">
        <f>'[4]9_Xa Ia KDam'!$AR$24</f>
        <v>0</v>
      </c>
      <c r="M24" s="242">
        <f>'[4]8_Xa Chu Mo'!$AR$24</f>
        <v>0</v>
      </c>
    </row>
    <row r="25" spans="1:13" s="248" customFormat="1" ht="15.75" customHeight="1" x14ac:dyDescent="0.25">
      <c r="A25" s="120">
        <v>2.6</v>
      </c>
      <c r="B25" s="241" t="s">
        <v>56</v>
      </c>
      <c r="C25" s="231" t="s">
        <v>57</v>
      </c>
      <c r="D25" s="131">
        <f t="shared" si="0"/>
        <v>0</v>
      </c>
      <c r="E25" s="131">
        <f>'[4]1_Xa Ia Trok'!$AR$25</f>
        <v>0</v>
      </c>
      <c r="F25" s="131">
        <f>'[4]2_Xa Ia Mron'!$AR$25</f>
        <v>0</v>
      </c>
      <c r="G25" s="131">
        <f>'[4]3_Xa Kim Tan'!$AR$25</f>
        <v>0</v>
      </c>
      <c r="H25" s="131">
        <f>'[4]4_Xa Chu Rang'!$AR$25</f>
        <v>0</v>
      </c>
      <c r="I25" s="131">
        <f>'[4]5_Xa Po To'!$AR$25</f>
        <v>0</v>
      </c>
      <c r="J25" s="131">
        <f>'[4]6_Xa Ia Broai'!$AR$25</f>
        <v>0</v>
      </c>
      <c r="K25" s="131">
        <f>'[4]7_Xa Ia Tul'!$AR$25</f>
        <v>0</v>
      </c>
      <c r="L25" s="131">
        <f>'[4]9_Xa Ia KDam'!$AR$25</f>
        <v>0</v>
      </c>
      <c r="M25" s="242">
        <f>'[4]8_Xa Chu Mo'!$AR$25</f>
        <v>0</v>
      </c>
    </row>
    <row r="26" spans="1:13" s="248" customFormat="1" ht="15.75" customHeight="1" x14ac:dyDescent="0.25">
      <c r="A26" s="120">
        <v>2.7</v>
      </c>
      <c r="B26" s="241" t="s">
        <v>58</v>
      </c>
      <c r="C26" s="231" t="s">
        <v>59</v>
      </c>
      <c r="D26" s="131">
        <f t="shared" si="0"/>
        <v>0</v>
      </c>
      <c r="E26" s="131">
        <f>'[4]1_Xa Ia Trok'!$AR$26</f>
        <v>0</v>
      </c>
      <c r="F26" s="131">
        <f>'[4]2_Xa Ia Mron'!$AR$26</f>
        <v>0</v>
      </c>
      <c r="G26" s="131">
        <f>'[4]3_Xa Kim Tan'!$AR$26</f>
        <v>0</v>
      </c>
      <c r="H26" s="131">
        <f>'[4]4_Xa Chu Rang'!$AR$26</f>
        <v>0</v>
      </c>
      <c r="I26" s="131">
        <f>'[4]5_Xa Po To'!$AR$26</f>
        <v>0</v>
      </c>
      <c r="J26" s="131">
        <f>'[4]6_Xa Ia Broai'!$AR$26</f>
        <v>0</v>
      </c>
      <c r="K26" s="131">
        <f>'[4]7_Xa Ia Tul'!$AR$26</f>
        <v>0</v>
      </c>
      <c r="L26" s="131">
        <f>'[4]9_Xa Ia KDam'!$AR$26</f>
        <v>0</v>
      </c>
      <c r="M26" s="242">
        <f>'[4]8_Xa Chu Mo'!$AR$26</f>
        <v>0</v>
      </c>
    </row>
    <row r="27" spans="1:13" s="248" customFormat="1" ht="15.75" customHeight="1" x14ac:dyDescent="0.25">
      <c r="A27" s="120">
        <v>2.8</v>
      </c>
      <c r="B27" s="241" t="s">
        <v>60</v>
      </c>
      <c r="C27" s="231" t="s">
        <v>61</v>
      </c>
      <c r="D27" s="131">
        <f t="shared" si="0"/>
        <v>0</v>
      </c>
      <c r="E27" s="131">
        <f>'[4]1_Xa Ia Trok'!$AR$27</f>
        <v>0</v>
      </c>
      <c r="F27" s="131">
        <f>'[4]2_Xa Ia Mron'!$AR$27</f>
        <v>0</v>
      </c>
      <c r="G27" s="131">
        <f>'[4]3_Xa Kim Tan'!$AR$27</f>
        <v>0</v>
      </c>
      <c r="H27" s="131">
        <f>'[4]4_Xa Chu Rang'!$AR$27</f>
        <v>0</v>
      </c>
      <c r="I27" s="131">
        <f>'[4]5_Xa Po To'!$AR$27</f>
        <v>0</v>
      </c>
      <c r="J27" s="131">
        <f>'[4]6_Xa Ia Broai'!$AR$27</f>
        <v>0</v>
      </c>
      <c r="K27" s="131">
        <f>'[4]7_Xa Ia Tul'!$AR$27</f>
        <v>0</v>
      </c>
      <c r="L27" s="131">
        <f>'[4]9_Xa Ia KDam'!$AR$27</f>
        <v>0</v>
      </c>
      <c r="M27" s="242">
        <f>'[4]8_Xa Chu Mo'!$AR$27</f>
        <v>0</v>
      </c>
    </row>
    <row r="28" spans="1:13" s="248" customFormat="1" ht="30" x14ac:dyDescent="0.25">
      <c r="A28" s="120">
        <v>2.9</v>
      </c>
      <c r="B28" s="241" t="s">
        <v>62</v>
      </c>
      <c r="C28" s="231" t="s">
        <v>63</v>
      </c>
      <c r="D28" s="131">
        <f t="shared" si="0"/>
        <v>0</v>
      </c>
      <c r="E28" s="131">
        <f>'[4]1_Xa Ia Trok'!$AR$28</f>
        <v>0</v>
      </c>
      <c r="F28" s="131">
        <f>'[4]2_Xa Ia Mron'!$AR$28</f>
        <v>0</v>
      </c>
      <c r="G28" s="131">
        <f>'[4]3_Xa Kim Tan'!$AR$28</f>
        <v>0</v>
      </c>
      <c r="H28" s="131">
        <v>0</v>
      </c>
      <c r="I28" s="131">
        <f>'[4]5_Xa Po To'!$AR$28</f>
        <v>0</v>
      </c>
      <c r="J28" s="131">
        <f>'[4]6_Xa Ia Broai'!$AR$28</f>
        <v>0</v>
      </c>
      <c r="K28" s="131">
        <f>'[4]7_Xa Ia Tul'!$AR$28</f>
        <v>0</v>
      </c>
      <c r="L28" s="131">
        <v>0</v>
      </c>
      <c r="M28" s="242">
        <f>'[4]8_Xa Chu Mo'!$AR$28</f>
        <v>0</v>
      </c>
    </row>
    <row r="29" spans="1:13" s="248" customFormat="1" ht="15" x14ac:dyDescent="0.25">
      <c r="A29" s="120">
        <v>2.1</v>
      </c>
      <c r="B29" s="241" t="s">
        <v>64</v>
      </c>
      <c r="C29" s="231" t="s">
        <v>65</v>
      </c>
      <c r="D29" s="131">
        <f t="shared" si="0"/>
        <v>0</v>
      </c>
      <c r="E29" s="131">
        <f>'[4]1_Xa Ia Trok'!$AR$29</f>
        <v>0</v>
      </c>
      <c r="F29" s="131">
        <f>'[4]2_Xa Ia Mron'!$AR$29</f>
        <v>0</v>
      </c>
      <c r="G29" s="131">
        <f>'[4]3_Xa Kim Tan'!$AR$29</f>
        <v>0</v>
      </c>
      <c r="H29" s="131">
        <f>'[4]4_Xa Chu Rang'!$AR$29</f>
        <v>0</v>
      </c>
      <c r="I29" s="131">
        <f>'[4]5_Xa Po To'!$AR$29</f>
        <v>0</v>
      </c>
      <c r="J29" s="131">
        <f>'[4]6_Xa Ia Broai'!$AR$29</f>
        <v>0</v>
      </c>
      <c r="K29" s="131">
        <f>'[4]7_Xa Ia Tul'!$AR$29</f>
        <v>0</v>
      </c>
      <c r="L29" s="131">
        <f>'[4]9_Xa Ia KDam'!$AR$29</f>
        <v>0</v>
      </c>
      <c r="M29" s="242">
        <f>'[4]8_Xa Chu Mo'!$AR$29</f>
        <v>0</v>
      </c>
    </row>
    <row r="30" spans="1:13" s="248" customFormat="1" ht="15.75" customHeight="1" x14ac:dyDescent="0.25">
      <c r="A30" s="120">
        <v>2.11</v>
      </c>
      <c r="B30" s="241" t="s">
        <v>66</v>
      </c>
      <c r="C30" s="231" t="s">
        <v>67</v>
      </c>
      <c r="D30" s="131">
        <f t="shared" si="0"/>
        <v>0</v>
      </c>
      <c r="E30" s="131">
        <f>'[4]1_Xa Ia Trok'!$AR$30</f>
        <v>0</v>
      </c>
      <c r="F30" s="131">
        <f>'[4]2_Xa Ia Mron'!$AR$30</f>
        <v>0</v>
      </c>
      <c r="G30" s="131">
        <f>'[4]3_Xa Kim Tan'!$AR$30</f>
        <v>0</v>
      </c>
      <c r="H30" s="131">
        <f>'[4]4_Xa Chu Rang'!$AR$30</f>
        <v>0</v>
      </c>
      <c r="I30" s="131">
        <f>'[4]5_Xa Po To'!$AR$30</f>
        <v>0</v>
      </c>
      <c r="J30" s="131">
        <f>'[4]6_Xa Ia Broai'!$AR$30</f>
        <v>0</v>
      </c>
      <c r="K30" s="131">
        <f>'[4]7_Xa Ia Tul'!$AR$30</f>
        <v>0</v>
      </c>
      <c r="L30" s="131">
        <f>'[4]9_Xa Ia KDam'!$AR$30</f>
        <v>0</v>
      </c>
      <c r="M30" s="242">
        <f>'[4]8_Xa Chu Mo'!$AR$30</f>
        <v>0</v>
      </c>
    </row>
    <row r="31" spans="1:13" s="248" customFormat="1" ht="15.75" customHeight="1" x14ac:dyDescent="0.25">
      <c r="A31" s="120">
        <v>2.12</v>
      </c>
      <c r="B31" s="241" t="s">
        <v>68</v>
      </c>
      <c r="C31" s="231" t="s">
        <v>69</v>
      </c>
      <c r="D31" s="131">
        <f t="shared" si="0"/>
        <v>0</v>
      </c>
      <c r="E31" s="131">
        <v>0</v>
      </c>
      <c r="F31" s="131">
        <f>'[4]2_Xa Ia Mron'!$AR$31</f>
        <v>0</v>
      </c>
      <c r="G31" s="131">
        <f>'[4]3_Xa Kim Tan'!$AR$31</f>
        <v>0</v>
      </c>
      <c r="H31" s="131">
        <f>'[4]4_Xa Chu Rang'!$AR$31</f>
        <v>0</v>
      </c>
      <c r="I31" s="131">
        <f>'[4]5_Xa Po To'!$AR$31</f>
        <v>0</v>
      </c>
      <c r="J31" s="131">
        <f>'[4]6_Xa Ia Broai'!$AR$31</f>
        <v>0</v>
      </c>
      <c r="K31" s="131">
        <f>'[4]7_Xa Ia Tul'!$AR$31</f>
        <v>0</v>
      </c>
      <c r="L31" s="131">
        <f>'[4]9_Xa Ia KDam'!$AR$31</f>
        <v>0</v>
      </c>
      <c r="M31" s="242">
        <f>'[4]8_Xa Chu Mo'!$AR$31</f>
        <v>0</v>
      </c>
    </row>
    <row r="32" spans="1:13" s="248" customFormat="1" ht="15.75" customHeight="1" x14ac:dyDescent="0.25">
      <c r="A32" s="120">
        <v>2.13</v>
      </c>
      <c r="B32" s="241" t="s">
        <v>70</v>
      </c>
      <c r="C32" s="231" t="s">
        <v>71</v>
      </c>
      <c r="D32" s="131">
        <f t="shared" si="0"/>
        <v>3.0034000000000001</v>
      </c>
      <c r="E32" s="131">
        <f>'[4]1_Xa Ia Trok'!$AR$32</f>
        <v>0.40037777777777778</v>
      </c>
      <c r="F32" s="131">
        <f>'[4]2_Xa Ia Mron'!$AR$32</f>
        <v>0.20037777777777779</v>
      </c>
      <c r="G32" s="131">
        <f>'[4]3_Xa Kim Tan'!$AR$32</f>
        <v>0.20037777777777779</v>
      </c>
      <c r="H32" s="131">
        <f>'[4]4_Xa Chu Rang'!$AR$32</f>
        <v>0.20037777777777779</v>
      </c>
      <c r="I32" s="131">
        <f>'[4]5_Xa Po To'!$AR$32</f>
        <v>0.20037777777777779</v>
      </c>
      <c r="J32" s="131">
        <f>'[4]6_Xa Ia Broai'!$AR$32</f>
        <v>0.20037777777777779</v>
      </c>
      <c r="K32" s="131">
        <f>'[4]7_Xa Ia Tul'!$AR$32</f>
        <v>0.70037777777777777</v>
      </c>
      <c r="L32" s="131">
        <f>'[4]9_Xa Ia KDam'!$AR$32</f>
        <v>0.20037777777777779</v>
      </c>
      <c r="M32" s="242">
        <f>'[4]8_Xa Chu Mo'!$AR$32</f>
        <v>0.70037777777777777</v>
      </c>
    </row>
    <row r="33" spans="1:13" s="248" customFormat="1" ht="15.75" customHeight="1" x14ac:dyDescent="0.25">
      <c r="A33" s="120">
        <v>2.14</v>
      </c>
      <c r="B33" s="241" t="s">
        <v>72</v>
      </c>
      <c r="C33" s="231" t="s">
        <v>73</v>
      </c>
      <c r="D33" s="131">
        <f t="shared" si="0"/>
        <v>0</v>
      </c>
      <c r="E33" s="131">
        <f>'[4]1_Xa Ia Trok'!$AR$33</f>
        <v>0</v>
      </c>
      <c r="F33" s="131">
        <f>'[4]2_Xa Ia Mron'!$AR$33</f>
        <v>0</v>
      </c>
      <c r="G33" s="131">
        <f>'[4]3_Xa Kim Tan'!$AR$33</f>
        <v>0</v>
      </c>
      <c r="H33" s="131">
        <f>'[4]4_Xa Chu Rang'!$AR$33</f>
        <v>0</v>
      </c>
      <c r="I33" s="131">
        <f>'[4]5_Xa Po To'!$AR$33</f>
        <v>0</v>
      </c>
      <c r="J33" s="131">
        <f>'[4]6_Xa Ia Broai'!$AR$33</f>
        <v>0</v>
      </c>
      <c r="K33" s="131">
        <f>'[4]7_Xa Ia Tul'!$AR$33</f>
        <v>0</v>
      </c>
      <c r="L33" s="131">
        <f>'[4]9_Xa Ia KDam'!$AR$33</f>
        <v>0</v>
      </c>
      <c r="M33" s="242">
        <f>'[4]8_Xa Chu Mo'!$AR$33</f>
        <v>0</v>
      </c>
    </row>
    <row r="34" spans="1:13" s="248" customFormat="1" ht="15.75" customHeight="1" x14ac:dyDescent="0.25">
      <c r="A34" s="120">
        <v>2.15</v>
      </c>
      <c r="B34" s="241" t="s">
        <v>74</v>
      </c>
      <c r="C34" s="231" t="s">
        <v>75</v>
      </c>
      <c r="D34" s="131">
        <f t="shared" si="0"/>
        <v>3</v>
      </c>
      <c r="E34" s="131">
        <f>'[4]1_Xa Ia Trok'!$AR$34</f>
        <v>0</v>
      </c>
      <c r="F34" s="131">
        <f>'[4]2_Xa Ia Mron'!$AR$34</f>
        <v>0</v>
      </c>
      <c r="G34" s="131">
        <f>'[4]3_Xa Kim Tan'!$AR$34</f>
        <v>3</v>
      </c>
      <c r="H34" s="131">
        <f>'[4]4_Xa Chu Rang'!$AR$34</f>
        <v>0</v>
      </c>
      <c r="I34" s="131">
        <f>'[4]5_Xa Po To'!$AR$34</f>
        <v>0</v>
      </c>
      <c r="J34" s="131">
        <f>'[4]6_Xa Ia Broai'!$AR$34</f>
        <v>0</v>
      </c>
      <c r="K34" s="131">
        <f>'[4]7_Xa Ia Tul'!$AR$34</f>
        <v>0</v>
      </c>
      <c r="L34" s="131">
        <f>'[4]9_Xa Ia KDam'!$AR$34</f>
        <v>0</v>
      </c>
      <c r="M34" s="242">
        <f>'[4]8_Xa Chu Mo'!$AR$34</f>
        <v>0</v>
      </c>
    </row>
    <row r="35" spans="1:13" s="248" customFormat="1" ht="15" x14ac:dyDescent="0.25">
      <c r="A35" s="120">
        <v>2.16</v>
      </c>
      <c r="B35" s="241" t="s">
        <v>76</v>
      </c>
      <c r="C35" s="231" t="s">
        <v>77</v>
      </c>
      <c r="D35" s="131">
        <f t="shared" si="0"/>
        <v>0</v>
      </c>
      <c r="E35" s="131">
        <f>'[4]1_Xa Ia Trok'!$AR$35</f>
        <v>0</v>
      </c>
      <c r="F35" s="131">
        <f>'[4]2_Xa Ia Mron'!$AR$35</f>
        <v>0</v>
      </c>
      <c r="G35" s="131">
        <f>'[4]3_Xa Kim Tan'!$AR$35</f>
        <v>0</v>
      </c>
      <c r="H35" s="131">
        <f>'[4]4_Xa Chu Rang'!$AR$35</f>
        <v>0</v>
      </c>
      <c r="I35" s="131">
        <f>'[4]5_Xa Po To'!$AR$35</f>
        <v>0</v>
      </c>
      <c r="J35" s="131">
        <f>'[4]6_Xa Ia Broai'!$AR$35</f>
        <v>0</v>
      </c>
      <c r="K35" s="131">
        <f>'[4]7_Xa Ia Tul'!$AR$35</f>
        <v>0</v>
      </c>
      <c r="L35" s="131">
        <f>'[4]9_Xa Ia KDam'!$AR$35</f>
        <v>0</v>
      </c>
      <c r="M35" s="242">
        <f>'[4]8_Xa Chu Mo'!$AR$35</f>
        <v>0</v>
      </c>
    </row>
    <row r="36" spans="1:13" s="248" customFormat="1" ht="15.75" customHeight="1" x14ac:dyDescent="0.25">
      <c r="A36" s="120">
        <v>2.17</v>
      </c>
      <c r="B36" s="241" t="s">
        <v>78</v>
      </c>
      <c r="C36" s="231" t="s">
        <v>79</v>
      </c>
      <c r="D36" s="131">
        <f t="shared" si="0"/>
        <v>0</v>
      </c>
      <c r="E36" s="131">
        <f>'[4]1_Xa Ia Trok'!$AR$36</f>
        <v>0</v>
      </c>
      <c r="F36" s="131">
        <f>'[4]2_Xa Ia Mron'!$AR$36</f>
        <v>0</v>
      </c>
      <c r="G36" s="131">
        <f>'[4]3_Xa Kim Tan'!$AR$36</f>
        <v>0</v>
      </c>
      <c r="H36" s="131">
        <f>'[4]4_Xa Chu Rang'!$AR$36</f>
        <v>0</v>
      </c>
      <c r="I36" s="131">
        <f>'[4]5_Xa Po To'!$AR$36</f>
        <v>0</v>
      </c>
      <c r="J36" s="131">
        <f>'[4]6_Xa Ia Broai'!$AR$36</f>
        <v>0</v>
      </c>
      <c r="K36" s="131">
        <f>'[4]7_Xa Ia Tul'!$AR$36</f>
        <v>0</v>
      </c>
      <c r="L36" s="131">
        <f>'[4]9_Xa Ia KDam'!$AR$36</f>
        <v>0</v>
      </c>
      <c r="M36" s="242">
        <f>'[4]8_Xa Chu Mo'!$AR$36</f>
        <v>0</v>
      </c>
    </row>
    <row r="37" spans="1:13" s="248" customFormat="1" ht="15.75" customHeight="1" x14ac:dyDescent="0.25">
      <c r="A37" s="120">
        <v>2.1800000000000002</v>
      </c>
      <c r="B37" s="241" t="s">
        <v>80</v>
      </c>
      <c r="C37" s="231" t="s">
        <v>81</v>
      </c>
      <c r="D37" s="131">
        <f t="shared" si="0"/>
        <v>0</v>
      </c>
      <c r="E37" s="131">
        <f>'[4]1_Xa Ia Trok'!$AR$37</f>
        <v>0</v>
      </c>
      <c r="F37" s="131">
        <f>'[4]2_Xa Ia Mron'!$AR$37</f>
        <v>0</v>
      </c>
      <c r="G37" s="131">
        <f>'[4]3_Xa Kim Tan'!$AR$37</f>
        <v>0</v>
      </c>
      <c r="H37" s="131">
        <f>'[4]4_Xa Chu Rang'!$AR$37</f>
        <v>0</v>
      </c>
      <c r="I37" s="131">
        <f>'[4]5_Xa Po To'!$AR$37</f>
        <v>0</v>
      </c>
      <c r="J37" s="131">
        <f>'[4]6_Xa Ia Broai'!$AR$37</f>
        <v>0</v>
      </c>
      <c r="K37" s="131">
        <f>'[4]7_Xa Ia Tul'!$AR$37</f>
        <v>0</v>
      </c>
      <c r="L37" s="131">
        <f>'[4]9_Xa Ia KDam'!$AR$37</f>
        <v>0</v>
      </c>
      <c r="M37" s="242">
        <f>'[4]8_Xa Chu Mo'!$AR$37</f>
        <v>0</v>
      </c>
    </row>
    <row r="38" spans="1:13" s="248" customFormat="1" ht="30" x14ac:dyDescent="0.25">
      <c r="A38" s="120">
        <v>2.19</v>
      </c>
      <c r="B38" s="241" t="s">
        <v>82</v>
      </c>
      <c r="C38" s="231" t="s">
        <v>83</v>
      </c>
      <c r="D38" s="131">
        <f t="shared" si="0"/>
        <v>0</v>
      </c>
      <c r="E38" s="131">
        <f>'[4]1_Xa Ia Trok'!$AR$38</f>
        <v>0</v>
      </c>
      <c r="F38" s="131">
        <f>'[4]2_Xa Ia Mron'!$AR$38</f>
        <v>0</v>
      </c>
      <c r="G38" s="131">
        <f>'[4]3_Xa Kim Tan'!$AR$38</f>
        <v>0</v>
      </c>
      <c r="H38" s="131">
        <f>'[4]4_Xa Chu Rang'!$AR$38</f>
        <v>0</v>
      </c>
      <c r="I38" s="131">
        <f>'[4]5_Xa Po To'!$AR$38</f>
        <v>0</v>
      </c>
      <c r="J38" s="131">
        <f>'[4]6_Xa Ia Broai'!$AR$38</f>
        <v>0</v>
      </c>
      <c r="K38" s="131">
        <f>'[4]7_Xa Ia Tul'!$AR$38</f>
        <v>0</v>
      </c>
      <c r="L38" s="131">
        <f>'[4]9_Xa Ia KDam'!$AR$38</f>
        <v>0</v>
      </c>
      <c r="M38" s="242">
        <f>'[4]8_Xa Chu Mo'!$AR$38</f>
        <v>0</v>
      </c>
    </row>
    <row r="39" spans="1:13" s="248" customFormat="1" ht="15.75" customHeight="1" x14ac:dyDescent="0.25">
      <c r="A39" s="120">
        <v>2.2000000000000002</v>
      </c>
      <c r="B39" s="241" t="s">
        <v>194</v>
      </c>
      <c r="C39" s="231" t="s">
        <v>85</v>
      </c>
      <c r="D39" s="131">
        <f t="shared" si="0"/>
        <v>0</v>
      </c>
      <c r="E39" s="131">
        <f>'[4]1_Xa Ia Trok'!$AR$39</f>
        <v>0</v>
      </c>
      <c r="F39" s="131">
        <f>'[4]2_Xa Ia Mron'!$AR$39</f>
        <v>0</v>
      </c>
      <c r="G39" s="131">
        <f>'[4]3_Xa Kim Tan'!$AR$39</f>
        <v>0</v>
      </c>
      <c r="H39" s="131">
        <f>'[4]4_Xa Chu Rang'!$AR$39</f>
        <v>0</v>
      </c>
      <c r="I39" s="131">
        <f>'[4]5_Xa Po To'!$AR$39</f>
        <v>0</v>
      </c>
      <c r="J39" s="131">
        <f>'[4]6_Xa Ia Broai'!$AR$39</f>
        <v>0</v>
      </c>
      <c r="K39" s="131">
        <f>'[4]7_Xa Ia Tul'!$AR$39</f>
        <v>0</v>
      </c>
      <c r="L39" s="131">
        <f>'[4]9_Xa Ia KDam'!$AR$39</f>
        <v>0</v>
      </c>
      <c r="M39" s="242">
        <f>'[4]8_Xa Chu Mo'!$AR$39</f>
        <v>0</v>
      </c>
    </row>
    <row r="40" spans="1:13" s="248" customFormat="1" ht="15.75" customHeight="1" x14ac:dyDescent="0.25">
      <c r="A40" s="120">
        <v>2.21</v>
      </c>
      <c r="B40" s="241" t="s">
        <v>86</v>
      </c>
      <c r="C40" s="231" t="s">
        <v>87</v>
      </c>
      <c r="D40" s="131">
        <f t="shared" si="0"/>
        <v>0</v>
      </c>
      <c r="E40" s="131">
        <f>'[4]1_Xa Ia Trok'!$AR$40</f>
        <v>0</v>
      </c>
      <c r="F40" s="131">
        <f>'[4]2_Xa Ia Mron'!$AR$40</f>
        <v>0</v>
      </c>
      <c r="G40" s="131">
        <f>'[4]3_Xa Kim Tan'!$AR$40</f>
        <v>0</v>
      </c>
      <c r="H40" s="131">
        <f>'[4]4_Xa Chu Rang'!$AR$40</f>
        <v>0</v>
      </c>
      <c r="I40" s="131">
        <f>'[4]5_Xa Po To'!$AR$40</f>
        <v>0</v>
      </c>
      <c r="J40" s="131">
        <f>'[4]6_Xa Ia Broai'!$AR$40</f>
        <v>0</v>
      </c>
      <c r="K40" s="131">
        <f>'[4]7_Xa Ia Tul'!$AR$40</f>
        <v>0</v>
      </c>
      <c r="L40" s="131">
        <f>'[4]9_Xa Ia KDam'!$AR$40</f>
        <v>0</v>
      </c>
      <c r="M40" s="242">
        <f>'[4]8_Xa Chu Mo'!$AR$40</f>
        <v>0</v>
      </c>
    </row>
    <row r="41" spans="1:13" s="248" customFormat="1" ht="15.75" customHeight="1" x14ac:dyDescent="0.25">
      <c r="A41" s="120">
        <v>2.2200000000000002</v>
      </c>
      <c r="B41" s="241" t="s">
        <v>88</v>
      </c>
      <c r="C41" s="231" t="s">
        <v>89</v>
      </c>
      <c r="D41" s="131">
        <f t="shared" si="0"/>
        <v>0</v>
      </c>
      <c r="E41" s="131">
        <f>'[4]1_Xa Ia Trok'!$AR$41</f>
        <v>0</v>
      </c>
      <c r="F41" s="131">
        <f>'[4]2_Xa Ia Mron'!$AR$41</f>
        <v>0</v>
      </c>
      <c r="G41" s="131">
        <f>'[4]3_Xa Kim Tan'!$AR$41</f>
        <v>0</v>
      </c>
      <c r="H41" s="131">
        <f>'[4]4_Xa Chu Rang'!$AR$41</f>
        <v>0</v>
      </c>
      <c r="I41" s="131">
        <f>'[4]5_Xa Po To'!$AR$41</f>
        <v>0</v>
      </c>
      <c r="J41" s="131">
        <f>'[4]6_Xa Ia Broai'!$AR$41</f>
        <v>0</v>
      </c>
      <c r="K41" s="131">
        <f>'[4]7_Xa Ia Tul'!$AR$41</f>
        <v>0</v>
      </c>
      <c r="L41" s="131">
        <f>'[4]9_Xa Ia KDam'!$AR$41</f>
        <v>0</v>
      </c>
      <c r="M41" s="242">
        <f>'[4]8_Xa Chu Mo'!$AR$41</f>
        <v>0</v>
      </c>
    </row>
    <row r="42" spans="1:13" s="248" customFormat="1" ht="15.75" customHeight="1" x14ac:dyDescent="0.25">
      <c r="A42" s="120">
        <v>2.23</v>
      </c>
      <c r="B42" s="241" t="s">
        <v>90</v>
      </c>
      <c r="C42" s="231" t="s">
        <v>91</v>
      </c>
      <c r="D42" s="131">
        <f t="shared" si="0"/>
        <v>0</v>
      </c>
      <c r="E42" s="131">
        <f>'[4]1_Xa Ia Trok'!$AR$42</f>
        <v>0</v>
      </c>
      <c r="F42" s="131">
        <f>'[4]2_Xa Ia Mron'!$AR$42</f>
        <v>0</v>
      </c>
      <c r="G42" s="131">
        <f>'[4]3_Xa Kim Tan'!$AR$42</f>
        <v>0</v>
      </c>
      <c r="H42" s="131">
        <f>'[4]4_Xa Chu Rang'!$AR$42</f>
        <v>0</v>
      </c>
      <c r="I42" s="131">
        <f>'[4]5_Xa Po To'!$AR$42</f>
        <v>0</v>
      </c>
      <c r="J42" s="131">
        <f>'[4]6_Xa Ia Broai'!$AR$42</f>
        <v>0</v>
      </c>
      <c r="K42" s="131">
        <f>'[4]7_Xa Ia Tul'!$AR$42</f>
        <v>0</v>
      </c>
      <c r="L42" s="131">
        <f>'[4]9_Xa Ia KDam'!$AR$42</f>
        <v>0</v>
      </c>
      <c r="M42" s="242">
        <f>'[4]8_Xa Chu Mo'!$AR$42</f>
        <v>0</v>
      </c>
    </row>
    <row r="43" spans="1:13" s="248" customFormat="1" ht="15.75" customHeight="1" x14ac:dyDescent="0.25">
      <c r="A43" s="120">
        <v>2.2400000000000002</v>
      </c>
      <c r="B43" s="241" t="s">
        <v>92</v>
      </c>
      <c r="C43" s="231" t="s">
        <v>93</v>
      </c>
      <c r="D43" s="131">
        <f t="shared" si="0"/>
        <v>191.01</v>
      </c>
      <c r="E43" s="131">
        <f>'[4]1_Xa Ia Trok'!$AR$43</f>
        <v>0</v>
      </c>
      <c r="F43" s="131">
        <f>'[4]2_Xa Ia Mron'!$AR$43</f>
        <v>0.86</v>
      </c>
      <c r="G43" s="131">
        <f>'[4]3_Xa Kim Tan'!$AR$43</f>
        <v>40.644999999999996</v>
      </c>
      <c r="H43" s="131">
        <f>'[4]4_Xa Chu Rang'!$AR$43</f>
        <v>0</v>
      </c>
      <c r="I43" s="131">
        <f>'[4]5_Xa Po To'!$AR$43</f>
        <v>0</v>
      </c>
      <c r="J43" s="131">
        <f>'[4]6_Xa Ia Broai'!$AR$43</f>
        <v>0</v>
      </c>
      <c r="K43" s="131">
        <f>'[4]7_Xa Ia Tul'!$AR$43</f>
        <v>67</v>
      </c>
      <c r="L43" s="131">
        <f>'[4]9_Xa Ia KDam'!$AR$43</f>
        <v>25.504999999999999</v>
      </c>
      <c r="M43" s="242">
        <f>'[4]8_Xa Chu Mo'!$AR$43</f>
        <v>57</v>
      </c>
    </row>
    <row r="44" spans="1:13" s="248" customFormat="1" ht="15.75" customHeight="1" x14ac:dyDescent="0.25">
      <c r="A44" s="120">
        <v>2.25</v>
      </c>
      <c r="B44" s="241" t="s">
        <v>94</v>
      </c>
      <c r="C44" s="231" t="s">
        <v>95</v>
      </c>
      <c r="D44" s="131">
        <f t="shared" si="0"/>
        <v>0</v>
      </c>
      <c r="E44" s="131">
        <f>'[4]1_Xa Ia Trok'!$AR$44</f>
        <v>0</v>
      </c>
      <c r="F44" s="131">
        <f>'[4]2_Xa Ia Mron'!$AR$44</f>
        <v>0</v>
      </c>
      <c r="G44" s="131">
        <f>'[4]3_Xa Kim Tan'!$AR$44</f>
        <v>0</v>
      </c>
      <c r="H44" s="131">
        <f>'[4]4_Xa Chu Rang'!$AR$44</f>
        <v>0</v>
      </c>
      <c r="I44" s="131">
        <f>'[4]5_Xa Po To'!$AR$44</f>
        <v>0</v>
      </c>
      <c r="J44" s="131">
        <f>'[4]6_Xa Ia Broai'!$AR$44</f>
        <v>0</v>
      </c>
      <c r="K44" s="131">
        <f>'[4]7_Xa Ia Tul'!$AR$44</f>
        <v>0</v>
      </c>
      <c r="L44" s="131">
        <f>'[4]9_Xa Ia KDam'!$AR$44</f>
        <v>0</v>
      </c>
      <c r="M44" s="242">
        <f>'[4]8_Xa Chu Mo'!$AR$44</f>
        <v>0</v>
      </c>
    </row>
    <row r="45" spans="1:13" s="248" customFormat="1" ht="15.75" customHeight="1" thickBot="1" x14ac:dyDescent="0.3">
      <c r="A45" s="257">
        <v>2.2599999999999998</v>
      </c>
      <c r="B45" s="258" t="s">
        <v>96</v>
      </c>
      <c r="C45" s="259" t="s">
        <v>97</v>
      </c>
      <c r="D45" s="260">
        <f t="shared" si="0"/>
        <v>0</v>
      </c>
      <c r="E45" s="260">
        <f>'[4]1_Xa Ia Trok'!$AR$45</f>
        <v>0</v>
      </c>
      <c r="F45" s="260">
        <f>'[4]2_Xa Ia Mron'!$AR$45</f>
        <v>0</v>
      </c>
      <c r="G45" s="260">
        <f>'[4]3_Xa Kim Tan'!$AR$45</f>
        <v>0</v>
      </c>
      <c r="H45" s="260">
        <f>'[4]4_Xa Chu Rang'!$AR$45</f>
        <v>0</v>
      </c>
      <c r="I45" s="260">
        <f>'[4]5_Xa Po To'!$AR$45</f>
        <v>0</v>
      </c>
      <c r="J45" s="260">
        <f>'[4]6_Xa Ia Broai'!$AR$45</f>
        <v>0</v>
      </c>
      <c r="K45" s="260">
        <f>'[4]7_Xa Ia Tul'!$AR$45</f>
        <v>0</v>
      </c>
      <c r="L45" s="260">
        <f>'[4]9_Xa Ia KDam'!$AR$45</f>
        <v>0</v>
      </c>
      <c r="M45" s="261">
        <f>'[4]8_Xa Chu Mo'!$AR$45</f>
        <v>0</v>
      </c>
    </row>
  </sheetData>
  <mergeCells count="8">
    <mergeCell ref="A2:M2"/>
    <mergeCell ref="A3:M3"/>
    <mergeCell ref="A4:M4"/>
    <mergeCell ref="A5:A6"/>
    <mergeCell ref="B5:B6"/>
    <mergeCell ref="C5:C6"/>
    <mergeCell ref="D5:D6"/>
    <mergeCell ref="E5:M5"/>
  </mergeCells>
  <printOptions horizontalCentered="1" verticalCentered="1"/>
  <pageMargins left="0.7" right="0.7" top="0.75" bottom="0.75" header="0.3" footer="0.3"/>
  <pageSetup paperSize="9" scale="63"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21" zoomScale="85" zoomScaleNormal="85" workbookViewId="0">
      <selection activeCell="K8" sqref="K8:M45"/>
    </sheetView>
  </sheetViews>
  <sheetFormatPr defaultColWidth="11.42578125" defaultRowHeight="15.75" x14ac:dyDescent="0.25"/>
  <cols>
    <col min="1" max="1" width="7.28515625" style="233" customWidth="1"/>
    <col min="2" max="2" width="48" style="233" customWidth="1"/>
    <col min="3" max="3" width="5.85546875" style="233" bestFit="1" customWidth="1"/>
    <col min="4" max="4" width="15.140625" style="233" customWidth="1"/>
    <col min="5" max="6" width="11.42578125" style="233" customWidth="1"/>
    <col min="7" max="7" width="11.7109375" style="233" customWidth="1"/>
    <col min="8" max="8" width="11.85546875" style="233" customWidth="1"/>
    <col min="9" max="10" width="12" style="233" customWidth="1"/>
    <col min="11" max="11" width="11.7109375" style="233" customWidth="1"/>
    <col min="12" max="13" width="11.85546875" style="233" customWidth="1"/>
    <col min="14" max="16384" width="11.42578125" style="233"/>
  </cols>
  <sheetData>
    <row r="1" spans="1:16" x14ac:dyDescent="0.25">
      <c r="A1" s="363" t="s">
        <v>8</v>
      </c>
    </row>
    <row r="2" spans="1:16" ht="23.25" x14ac:dyDescent="0.25">
      <c r="A2" s="1152" t="s">
        <v>384</v>
      </c>
      <c r="B2" s="1152"/>
      <c r="C2" s="1152"/>
      <c r="D2" s="1152"/>
      <c r="E2" s="1152"/>
      <c r="F2" s="1152"/>
      <c r="G2" s="1152"/>
      <c r="H2" s="1152"/>
      <c r="I2" s="1152"/>
      <c r="J2" s="1152"/>
      <c r="K2" s="1152"/>
      <c r="L2" s="1152"/>
      <c r="M2" s="1152"/>
    </row>
    <row r="3" spans="1:16" ht="18.75" x14ac:dyDescent="0.25">
      <c r="A3" s="1153" t="str">
        <f>'02 CH'!A3:Q3</f>
        <v>CỦA HUYỆN IA PA - TỈNH GIA LAI</v>
      </c>
      <c r="B3" s="1153"/>
      <c r="C3" s="1153"/>
      <c r="D3" s="1153"/>
      <c r="E3" s="1153"/>
      <c r="F3" s="1153"/>
      <c r="G3" s="1153"/>
      <c r="H3" s="1153"/>
      <c r="I3" s="1153"/>
      <c r="J3" s="1153"/>
      <c r="K3" s="1153"/>
      <c r="L3" s="1153"/>
      <c r="M3" s="1153"/>
    </row>
    <row r="4" spans="1:16" ht="16.5" thickBot="1" x14ac:dyDescent="0.3">
      <c r="A4" s="1154" t="s">
        <v>16</v>
      </c>
      <c r="B4" s="1154"/>
      <c r="C4" s="1154"/>
      <c r="D4" s="1154"/>
      <c r="E4" s="1154"/>
      <c r="F4" s="1154"/>
      <c r="G4" s="1154"/>
      <c r="H4" s="1154"/>
      <c r="I4" s="1154"/>
      <c r="J4" s="1154"/>
      <c r="K4" s="1154"/>
      <c r="L4" s="1154"/>
      <c r="M4" s="1154"/>
    </row>
    <row r="5" spans="1:16" x14ac:dyDescent="0.25">
      <c r="A5" s="1161" t="s">
        <v>0</v>
      </c>
      <c r="B5" s="1163" t="s">
        <v>17</v>
      </c>
      <c r="C5" s="1163" t="s">
        <v>18</v>
      </c>
      <c r="D5" s="1163" t="s">
        <v>19</v>
      </c>
      <c r="E5" s="1165" t="s">
        <v>110</v>
      </c>
      <c r="F5" s="1166"/>
      <c r="G5" s="1166"/>
      <c r="H5" s="1166"/>
      <c r="I5" s="1166"/>
      <c r="J5" s="1166"/>
      <c r="K5" s="1166"/>
      <c r="L5" s="1166"/>
      <c r="M5" s="1167"/>
    </row>
    <row r="6" spans="1:16" x14ac:dyDescent="0.25">
      <c r="A6" s="1162"/>
      <c r="B6" s="1164"/>
      <c r="C6" s="1164"/>
      <c r="D6" s="1164"/>
      <c r="E6" s="70" t="s">
        <v>344</v>
      </c>
      <c r="F6" s="70" t="s">
        <v>345</v>
      </c>
      <c r="G6" s="70" t="s">
        <v>346</v>
      </c>
      <c r="H6" s="70" t="s">
        <v>347</v>
      </c>
      <c r="I6" s="70" t="s">
        <v>348</v>
      </c>
      <c r="J6" s="70" t="s">
        <v>349</v>
      </c>
      <c r="K6" s="70" t="s">
        <v>350</v>
      </c>
      <c r="L6" s="70" t="s">
        <v>351</v>
      </c>
      <c r="M6" s="119" t="s">
        <v>352</v>
      </c>
      <c r="O6" s="284">
        <f>D8+D19</f>
        <v>527.94000000000005</v>
      </c>
    </row>
    <row r="7" spans="1:16" s="262" customFormat="1" ht="12.75" x14ac:dyDescent="0.2">
      <c r="A7" s="264" t="s">
        <v>190</v>
      </c>
      <c r="B7" s="265" t="s">
        <v>191</v>
      </c>
      <c r="C7" s="265" t="s">
        <v>192</v>
      </c>
      <c r="D7" s="266" t="s">
        <v>21</v>
      </c>
      <c r="E7" s="265" t="s">
        <v>175</v>
      </c>
      <c r="F7" s="265" t="s">
        <v>176</v>
      </c>
      <c r="G7" s="265" t="s">
        <v>177</v>
      </c>
      <c r="H7" s="265" t="s">
        <v>178</v>
      </c>
      <c r="I7" s="265" t="s">
        <v>179</v>
      </c>
      <c r="J7" s="265" t="s">
        <v>180</v>
      </c>
      <c r="K7" s="265" t="s">
        <v>181</v>
      </c>
      <c r="L7" s="265" t="s">
        <v>182</v>
      </c>
      <c r="M7" s="267" t="s">
        <v>183</v>
      </c>
      <c r="N7" s="268"/>
      <c r="O7" s="268"/>
      <c r="P7" s="268"/>
    </row>
    <row r="8" spans="1:16" ht="15.95" customHeight="1" x14ac:dyDescent="0.25">
      <c r="A8" s="951">
        <v>1</v>
      </c>
      <c r="B8" s="269" t="s">
        <v>22</v>
      </c>
      <c r="C8" s="952" t="s">
        <v>23</v>
      </c>
      <c r="D8" s="270">
        <f>SUM(E8:M9)</f>
        <v>522.5</v>
      </c>
      <c r="E8" s="270">
        <f>SUM(E9:E18)-E10</f>
        <v>0</v>
      </c>
      <c r="F8" s="270">
        <f t="shared" ref="F8:M8" si="0">SUM(F9:F18)-F10</f>
        <v>0</v>
      </c>
      <c r="G8" s="270">
        <f t="shared" si="0"/>
        <v>0</v>
      </c>
      <c r="H8" s="270">
        <f t="shared" si="0"/>
        <v>0</v>
      </c>
      <c r="I8" s="270">
        <f t="shared" si="0"/>
        <v>0</v>
      </c>
      <c r="J8" s="270">
        <f t="shared" si="0"/>
        <v>0</v>
      </c>
      <c r="K8" s="270">
        <f t="shared" si="0"/>
        <v>264.51</v>
      </c>
      <c r="L8" s="270">
        <f t="shared" si="0"/>
        <v>125</v>
      </c>
      <c r="M8" s="271">
        <f t="shared" si="0"/>
        <v>132.99</v>
      </c>
    </row>
    <row r="9" spans="1:16" ht="15.95" customHeight="1" x14ac:dyDescent="0.25">
      <c r="A9" s="272">
        <v>1.1000000000000001</v>
      </c>
      <c r="B9" s="273" t="s">
        <v>24</v>
      </c>
      <c r="C9" s="274" t="s">
        <v>25</v>
      </c>
      <c r="D9" s="275">
        <f t="shared" ref="D9:D45" si="1">SUM(E9:M9)</f>
        <v>0</v>
      </c>
      <c r="E9" s="275">
        <f>'[4]1_Xa Ia Trok'!$F$46</f>
        <v>0</v>
      </c>
      <c r="F9" s="275">
        <f>'[4]2_Xa Ia Mron'!$F$46</f>
        <v>0</v>
      </c>
      <c r="G9" s="275">
        <f>'[4]3_Xa Kim Tan'!$F$46</f>
        <v>0</v>
      </c>
      <c r="H9" s="275">
        <f>'[4]4_Xa Chu Rang'!$F$46</f>
        <v>0</v>
      </c>
      <c r="I9" s="275">
        <f>'[4]5_Xa Po To'!$F$46</f>
        <v>0</v>
      </c>
      <c r="J9" s="275">
        <f>'[4]6_Xa Ia Broai'!$F$46</f>
        <v>0</v>
      </c>
      <c r="K9" s="275">
        <f>'[4]7_Xa Ia Tul'!$F$46</f>
        <v>0</v>
      </c>
      <c r="L9" s="275">
        <f>'[4]9_Xa Ia KDam'!$F$46</f>
        <v>0</v>
      </c>
      <c r="M9" s="276">
        <f>'[4]8_Xa Chu Mo'!$F$46</f>
        <v>0</v>
      </c>
    </row>
    <row r="10" spans="1:16" ht="15.95" customHeight="1" x14ac:dyDescent="0.25">
      <c r="A10" s="272"/>
      <c r="B10" s="277" t="s">
        <v>26</v>
      </c>
      <c r="C10" s="278" t="s">
        <v>27</v>
      </c>
      <c r="D10" s="275">
        <f t="shared" si="1"/>
        <v>0</v>
      </c>
      <c r="E10" s="275">
        <f>'[4]1_Xa Ia Trok'!$G$46</f>
        <v>0</v>
      </c>
      <c r="F10" s="275">
        <f>'[4]2_Xa Ia Mron'!$G$46</f>
        <v>0</v>
      </c>
      <c r="G10" s="275">
        <f>'[4]3_Xa Kim Tan'!$G$46</f>
        <v>0</v>
      </c>
      <c r="H10" s="275">
        <f>'[4]4_Xa Chu Rang'!$G$46</f>
        <v>0</v>
      </c>
      <c r="I10" s="275">
        <f>'[4]5_Xa Po To'!$G$46</f>
        <v>0</v>
      </c>
      <c r="J10" s="275">
        <f>'[4]6_Xa Ia Broai'!$G$46</f>
        <v>0</v>
      </c>
      <c r="K10" s="275">
        <f>'[4]7_Xa Ia Tul'!$G$46</f>
        <v>0</v>
      </c>
      <c r="L10" s="275">
        <f>'[4]9_Xa Ia KDam'!$G$46</f>
        <v>0</v>
      </c>
      <c r="M10" s="276">
        <f>'[4]8_Xa Chu Mo'!$G$46</f>
        <v>0</v>
      </c>
    </row>
    <row r="11" spans="1:16" ht="15.95" customHeight="1" x14ac:dyDescent="0.25">
      <c r="A11" s="272">
        <v>1.2</v>
      </c>
      <c r="B11" s="273" t="s">
        <v>28</v>
      </c>
      <c r="C11" s="274" t="s">
        <v>29</v>
      </c>
      <c r="D11" s="275">
        <f t="shared" si="1"/>
        <v>27.5</v>
      </c>
      <c r="E11" s="275">
        <f>'[4]1_Xa Ia Trok'!$H$46</f>
        <v>0</v>
      </c>
      <c r="F11" s="275">
        <f>'[4]2_Xa Ia Mron'!$H$46</f>
        <v>0</v>
      </c>
      <c r="G11" s="275">
        <v>0</v>
      </c>
      <c r="H11" s="275">
        <f>'[4]4_Xa Chu Rang'!$H$46</f>
        <v>0</v>
      </c>
      <c r="I11" s="275">
        <f>'[4]5_Xa Po To'!$H$46</f>
        <v>0</v>
      </c>
      <c r="J11" s="275">
        <f>'[4]6_Xa Ia Broai'!$H$46</f>
        <v>0</v>
      </c>
      <c r="K11" s="275">
        <f>'[4]7_Xa Ia Tul'!$H$46</f>
        <v>17.5</v>
      </c>
      <c r="L11" s="275">
        <f>'[4]9_Xa Ia KDam'!$H$46</f>
        <v>0</v>
      </c>
      <c r="M11" s="276">
        <f>'[4]8_Xa Chu Mo'!$H$46</f>
        <v>10</v>
      </c>
    </row>
    <row r="12" spans="1:16" ht="15.95" customHeight="1" x14ac:dyDescent="0.25">
      <c r="A12" s="272">
        <v>1.3</v>
      </c>
      <c r="B12" s="273" t="s">
        <v>30</v>
      </c>
      <c r="C12" s="274" t="s">
        <v>31</v>
      </c>
      <c r="D12" s="275">
        <f t="shared" si="1"/>
        <v>0</v>
      </c>
      <c r="E12" s="275">
        <f>'[4]1_Xa Ia Trok'!$I$46</f>
        <v>0</v>
      </c>
      <c r="F12" s="275">
        <f>'[4]2_Xa Ia Mron'!$I$46</f>
        <v>0</v>
      </c>
      <c r="G12" s="275">
        <f>'[4]3_Xa Kim Tan'!$I$46</f>
        <v>0</v>
      </c>
      <c r="H12" s="275">
        <f>'[4]4_Xa Chu Rang'!$I$46</f>
        <v>0</v>
      </c>
      <c r="I12" s="275">
        <f>'[4]5_Xa Po To'!$I$46</f>
        <v>0</v>
      </c>
      <c r="J12" s="275">
        <f>'[4]6_Xa Ia Broai'!$I$46</f>
        <v>0</v>
      </c>
      <c r="K12" s="275">
        <f>'[4]7_Xa Ia Tul'!$I$46</f>
        <v>0</v>
      </c>
      <c r="L12" s="275">
        <f>'[4]9_Xa Ia KDam'!$I$46</f>
        <v>0</v>
      </c>
      <c r="M12" s="276">
        <f>'[4]8_Xa Chu Mo'!$I$46</f>
        <v>0</v>
      </c>
    </row>
    <row r="13" spans="1:16" ht="15.95" customHeight="1" x14ac:dyDescent="0.25">
      <c r="A13" s="272">
        <v>1.4</v>
      </c>
      <c r="B13" s="273" t="s">
        <v>32</v>
      </c>
      <c r="C13" s="274" t="s">
        <v>33</v>
      </c>
      <c r="D13" s="275">
        <f t="shared" si="1"/>
        <v>0</v>
      </c>
      <c r="E13" s="275">
        <f>'[4]1_Xa Ia Trok'!$J$46</f>
        <v>0</v>
      </c>
      <c r="F13" s="275">
        <f>'[4]2_Xa Ia Mron'!$J$46</f>
        <v>0</v>
      </c>
      <c r="G13" s="275">
        <f>'[4]3_Xa Kim Tan'!$J$46</f>
        <v>0</v>
      </c>
      <c r="H13" s="275">
        <f>'[4]4_Xa Chu Rang'!$J$46</f>
        <v>0</v>
      </c>
      <c r="I13" s="275">
        <f>'[4]5_Xa Po To'!$J$46</f>
        <v>0</v>
      </c>
      <c r="J13" s="275">
        <f>'[4]6_Xa Ia Broai'!$J$46</f>
        <v>0</v>
      </c>
      <c r="K13" s="275">
        <f>'[4]7_Xa Ia Tul'!$J$46</f>
        <v>0</v>
      </c>
      <c r="L13" s="275">
        <f>'[4]9_Xa Ia KDam'!$J$46</f>
        <v>0</v>
      </c>
      <c r="M13" s="276">
        <f>'[4]8_Xa Chu Mo'!$J$46</f>
        <v>0</v>
      </c>
    </row>
    <row r="14" spans="1:16" ht="15.95" customHeight="1" x14ac:dyDescent="0.25">
      <c r="A14" s="272">
        <v>1.5</v>
      </c>
      <c r="B14" s="273" t="s">
        <v>34</v>
      </c>
      <c r="C14" s="274" t="s">
        <v>35</v>
      </c>
      <c r="D14" s="275">
        <f t="shared" si="1"/>
        <v>0</v>
      </c>
      <c r="E14" s="275">
        <f>'[4]1_Xa Ia Trok'!$K$46</f>
        <v>0</v>
      </c>
      <c r="F14" s="275">
        <f>'[4]2_Xa Ia Mron'!$K$46</f>
        <v>0</v>
      </c>
      <c r="G14" s="275">
        <f>'[4]3_Xa Kim Tan'!$K$46</f>
        <v>0</v>
      </c>
      <c r="H14" s="275">
        <f>'[4]4_Xa Chu Rang'!$K$46</f>
        <v>0</v>
      </c>
      <c r="I14" s="275">
        <f>'[4]5_Xa Po To'!$K$46</f>
        <v>0</v>
      </c>
      <c r="J14" s="275">
        <f>'[4]6_Xa Ia Broai'!$K$46</f>
        <v>0</v>
      </c>
      <c r="K14" s="275">
        <f>'[4]7_Xa Ia Tul'!$K$46</f>
        <v>0</v>
      </c>
      <c r="L14" s="275">
        <f>'[4]9_Xa Ia KDam'!$K$46</f>
        <v>0</v>
      </c>
      <c r="M14" s="276">
        <f>'[4]8_Xa Chu Mo'!$K$46</f>
        <v>0</v>
      </c>
    </row>
    <row r="15" spans="1:16" ht="15.95" customHeight="1" x14ac:dyDescent="0.25">
      <c r="A15" s="272">
        <v>1.6</v>
      </c>
      <c r="B15" s="273" t="s">
        <v>36</v>
      </c>
      <c r="C15" s="274" t="s">
        <v>37</v>
      </c>
      <c r="D15" s="270">
        <f t="shared" si="1"/>
        <v>495</v>
      </c>
      <c r="E15" s="275">
        <f>'[4]1_Xa Ia Trok'!$L$46</f>
        <v>0</v>
      </c>
      <c r="F15" s="275">
        <f>'[4]2_Xa Ia Mron'!$L$46</f>
        <v>0</v>
      </c>
      <c r="G15" s="275">
        <f>'[4]3_Xa Kim Tan'!$L$46</f>
        <v>0</v>
      </c>
      <c r="H15" s="275">
        <f>'[4]4_Xa Chu Rang'!$L$46</f>
        <v>0</v>
      </c>
      <c r="I15" s="275">
        <f>'[4]5_Xa Po To'!$L$46</f>
        <v>0</v>
      </c>
      <c r="J15" s="275">
        <f>'[4]6_Xa Ia Broai'!$L$46</f>
        <v>0</v>
      </c>
      <c r="K15" s="275">
        <f>'[4]7_Xa Ia Tul'!$L$46</f>
        <v>247.01</v>
      </c>
      <c r="L15" s="275">
        <f>'[4]9_Xa Ia KDam'!$L$46</f>
        <v>125</v>
      </c>
      <c r="M15" s="276">
        <f>'[4]8_Xa Chu Mo'!$L$46</f>
        <v>122.99</v>
      </c>
    </row>
    <row r="16" spans="1:16" ht="15.95" customHeight="1" x14ac:dyDescent="0.25">
      <c r="A16" s="272">
        <v>1.7</v>
      </c>
      <c r="B16" s="273" t="s">
        <v>38</v>
      </c>
      <c r="C16" s="274" t="s">
        <v>39</v>
      </c>
      <c r="D16" s="275">
        <f t="shared" si="1"/>
        <v>0</v>
      </c>
      <c r="E16" s="275">
        <f>'[4]1_Xa Ia Trok'!$M$46</f>
        <v>0</v>
      </c>
      <c r="F16" s="275">
        <f>'[4]2_Xa Ia Mron'!$M$46</f>
        <v>0</v>
      </c>
      <c r="G16" s="275">
        <f>'[4]3_Xa Kim Tan'!$M$46</f>
        <v>0</v>
      </c>
      <c r="H16" s="275">
        <f>'[4]4_Xa Chu Rang'!$M$46</f>
        <v>0</v>
      </c>
      <c r="I16" s="275">
        <f>'[4]5_Xa Po To'!$M$46</f>
        <v>0</v>
      </c>
      <c r="J16" s="275">
        <f>'[4]6_Xa Ia Broai'!$M$46</f>
        <v>0</v>
      </c>
      <c r="K16" s="275">
        <f>'[4]7_Xa Ia Tul'!$M$46</f>
        <v>0</v>
      </c>
      <c r="L16" s="275">
        <f>'[4]9_Xa Ia KDam'!$M$46</f>
        <v>0</v>
      </c>
      <c r="M16" s="276">
        <f>'[4]8_Xa Chu Mo'!$M$46</f>
        <v>0</v>
      </c>
    </row>
    <row r="17" spans="1:13" ht="15.95" customHeight="1" x14ac:dyDescent="0.25">
      <c r="A17" s="272">
        <v>1.8</v>
      </c>
      <c r="B17" s="273" t="s">
        <v>40</v>
      </c>
      <c r="C17" s="274" t="s">
        <v>41</v>
      </c>
      <c r="D17" s="275">
        <f t="shared" si="1"/>
        <v>0</v>
      </c>
      <c r="E17" s="275">
        <f>'[4]1_Xa Ia Trok'!$N$46</f>
        <v>0</v>
      </c>
      <c r="F17" s="275">
        <f>'[4]2_Xa Ia Mron'!$N$46</f>
        <v>0</v>
      </c>
      <c r="G17" s="275">
        <f>'[4]3_Xa Kim Tan'!$N$46</f>
        <v>0</v>
      </c>
      <c r="H17" s="275">
        <f>'[4]4_Xa Chu Rang'!$N$46</f>
        <v>0</v>
      </c>
      <c r="I17" s="275">
        <f>'[4]5_Xa Po To'!$N$46</f>
        <v>0</v>
      </c>
      <c r="J17" s="275">
        <f>'[4]6_Xa Ia Broai'!$N$46</f>
        <v>0</v>
      </c>
      <c r="K17" s="275">
        <f>'[4]7_Xa Ia Tul'!$N$46</f>
        <v>0</v>
      </c>
      <c r="L17" s="275">
        <f>'[4]9_Xa Ia KDam'!$N$46</f>
        <v>0</v>
      </c>
      <c r="M17" s="276">
        <f>'[4]8_Xa Chu Mo'!$N$46</f>
        <v>0</v>
      </c>
    </row>
    <row r="18" spans="1:13" ht="15.95" customHeight="1" x14ac:dyDescent="0.25">
      <c r="A18" s="272">
        <v>1.9</v>
      </c>
      <c r="B18" s="273" t="s">
        <v>42</v>
      </c>
      <c r="C18" s="274" t="s">
        <v>43</v>
      </c>
      <c r="D18" s="275">
        <f t="shared" si="1"/>
        <v>0</v>
      </c>
      <c r="E18" s="275">
        <f>'[4]1_Xa Ia Trok'!$O$46</f>
        <v>0</v>
      </c>
      <c r="F18" s="275">
        <f>'[4]2_Xa Ia Mron'!$O$46</f>
        <v>0</v>
      </c>
      <c r="G18" s="275">
        <f>'[4]3_Xa Kim Tan'!$O$46</f>
        <v>0</v>
      </c>
      <c r="H18" s="275">
        <f>'[4]4_Xa Chu Rang'!$O$46</f>
        <v>0</v>
      </c>
      <c r="I18" s="275">
        <f>'[4]5_Xa Po To'!$O$46</f>
        <v>0</v>
      </c>
      <c r="J18" s="275">
        <f>'[4]6_Xa Ia Broai'!$O$46</f>
        <v>0</v>
      </c>
      <c r="K18" s="275">
        <f>'[4]7_Xa Ia Tul'!$O$46</f>
        <v>0</v>
      </c>
      <c r="L18" s="275">
        <f>'[4]9_Xa Ia KDam'!$O$46</f>
        <v>0</v>
      </c>
      <c r="M18" s="276">
        <f>'[4]8_Xa Chu Mo'!$O$46</f>
        <v>0</v>
      </c>
    </row>
    <row r="19" spans="1:13" ht="15.95" customHeight="1" x14ac:dyDescent="0.25">
      <c r="A19" s="951">
        <v>2</v>
      </c>
      <c r="B19" s="269" t="s">
        <v>44</v>
      </c>
      <c r="C19" s="952" t="s">
        <v>45</v>
      </c>
      <c r="D19" s="270">
        <f t="shared" si="1"/>
        <v>5.44</v>
      </c>
      <c r="E19" s="270">
        <f>SUM(E20:E45)</f>
        <v>0</v>
      </c>
      <c r="F19" s="270">
        <f t="shared" ref="F19:M19" si="2">SUM(F20:F45)</f>
        <v>0</v>
      </c>
      <c r="G19" s="270">
        <f t="shared" si="2"/>
        <v>2.72</v>
      </c>
      <c r="H19" s="270">
        <f t="shared" si="2"/>
        <v>0</v>
      </c>
      <c r="I19" s="270">
        <f t="shared" si="2"/>
        <v>0</v>
      </c>
      <c r="J19" s="270">
        <f t="shared" si="2"/>
        <v>0</v>
      </c>
      <c r="K19" s="270">
        <f t="shared" si="2"/>
        <v>0</v>
      </c>
      <c r="L19" s="270">
        <f t="shared" si="2"/>
        <v>2.72</v>
      </c>
      <c r="M19" s="271">
        <f t="shared" si="2"/>
        <v>0</v>
      </c>
    </row>
    <row r="20" spans="1:13" ht="15.95" customHeight="1" x14ac:dyDescent="0.25">
      <c r="A20" s="272">
        <v>2.1</v>
      </c>
      <c r="B20" s="273" t="s">
        <v>46</v>
      </c>
      <c r="C20" s="274" t="s">
        <v>47</v>
      </c>
      <c r="D20" s="275">
        <f t="shared" si="1"/>
        <v>0</v>
      </c>
      <c r="E20" s="275">
        <f>'[4]1_Xa Ia Trok'!$Q$46</f>
        <v>0</v>
      </c>
      <c r="F20" s="275">
        <f>'[4]2_Xa Ia Mron'!$Q$46</f>
        <v>0</v>
      </c>
      <c r="G20" s="275">
        <f>'[4]3_Xa Kim Tan'!$Q$46</f>
        <v>0</v>
      </c>
      <c r="H20" s="275">
        <f>'[4]4_Xa Chu Rang'!$Q$46</f>
        <v>0</v>
      </c>
      <c r="I20" s="275">
        <f>'[4]5_Xa Po To'!$Q$46</f>
        <v>0</v>
      </c>
      <c r="J20" s="275">
        <f>'[4]6_Xa Ia Broai'!$Q$46</f>
        <v>0</v>
      </c>
      <c r="K20" s="275">
        <f>'[4]7_Xa Ia Tul'!$Q$46</f>
        <v>0</v>
      </c>
      <c r="L20" s="275">
        <f>'[4]9_Xa Ia KDam'!$Q$46</f>
        <v>0</v>
      </c>
      <c r="M20" s="276">
        <f>'[4]8_Xa Chu Mo'!$Q$46</f>
        <v>0</v>
      </c>
    </row>
    <row r="21" spans="1:13" ht="15.95" customHeight="1" x14ac:dyDescent="0.25">
      <c r="A21" s="272">
        <v>2.2000000000000002</v>
      </c>
      <c r="B21" s="273" t="s">
        <v>48</v>
      </c>
      <c r="C21" s="274" t="s">
        <v>49</v>
      </c>
      <c r="D21" s="275">
        <f t="shared" si="1"/>
        <v>0</v>
      </c>
      <c r="E21" s="275">
        <f>'[4]1_Xa Ia Trok'!$R$46</f>
        <v>0</v>
      </c>
      <c r="F21" s="275">
        <f>'[4]2_Xa Ia Mron'!$R$46</f>
        <v>0</v>
      </c>
      <c r="G21" s="275">
        <f>'[4]3_Xa Kim Tan'!$R$46</f>
        <v>0</v>
      </c>
      <c r="H21" s="275">
        <f>'[4]4_Xa Chu Rang'!$R$46</f>
        <v>0</v>
      </c>
      <c r="I21" s="275">
        <f>'[4]5_Xa Po To'!$R$46</f>
        <v>0</v>
      </c>
      <c r="J21" s="275">
        <f>'[4]6_Xa Ia Broai'!$R$46</f>
        <v>0</v>
      </c>
      <c r="K21" s="275">
        <f>'[4]7_Xa Ia Tul'!$R$46</f>
        <v>0</v>
      </c>
      <c r="L21" s="275">
        <f>'[4]9_Xa Ia KDam'!$R$46</f>
        <v>0</v>
      </c>
      <c r="M21" s="276">
        <f>'[4]8_Xa Chu Mo'!$R$46</f>
        <v>0</v>
      </c>
    </row>
    <row r="22" spans="1:13" ht="15.95" customHeight="1" x14ac:dyDescent="0.25">
      <c r="A22" s="272">
        <v>2.2999999999999998</v>
      </c>
      <c r="B22" s="273" t="s">
        <v>50</v>
      </c>
      <c r="C22" s="274" t="s">
        <v>51</v>
      </c>
      <c r="D22" s="270">
        <f t="shared" si="1"/>
        <v>0</v>
      </c>
      <c r="E22" s="275">
        <f>'[4]1_Xa Ia Trok'!$S$46</f>
        <v>0</v>
      </c>
      <c r="F22" s="275">
        <f>'[4]2_Xa Ia Mron'!$S$46</f>
        <v>0</v>
      </c>
      <c r="G22" s="275">
        <f>'[4]3_Xa Kim Tan'!$S$46</f>
        <v>0</v>
      </c>
      <c r="H22" s="275">
        <f>'[4]4_Xa Chu Rang'!$S$46</f>
        <v>0</v>
      </c>
      <c r="I22" s="275">
        <f>'[4]5_Xa Po To'!$S$46</f>
        <v>0</v>
      </c>
      <c r="J22" s="275">
        <f>'[4]6_Xa Ia Broai'!$S$46</f>
        <v>0</v>
      </c>
      <c r="K22" s="275">
        <f>'[4]7_Xa Ia Tul'!$S$46</f>
        <v>0</v>
      </c>
      <c r="L22" s="275">
        <f>'[4]9_Xa Ia KDam'!$S$46</f>
        <v>0</v>
      </c>
      <c r="M22" s="276">
        <f>'[4]8_Xa Chu Mo'!$S$46</f>
        <v>0</v>
      </c>
    </row>
    <row r="23" spans="1:13" ht="15.95" customHeight="1" x14ac:dyDescent="0.25">
      <c r="A23" s="272">
        <v>2.4</v>
      </c>
      <c r="B23" s="273" t="s">
        <v>52</v>
      </c>
      <c r="C23" s="274" t="s">
        <v>53</v>
      </c>
      <c r="D23" s="270">
        <f t="shared" si="1"/>
        <v>0</v>
      </c>
      <c r="E23" s="275">
        <f>'[4]1_Xa Ia Trok'!$T$46</f>
        <v>0</v>
      </c>
      <c r="F23" s="275">
        <f>'[4]2_Xa Ia Mron'!$T$46</f>
        <v>0</v>
      </c>
      <c r="G23" s="275">
        <f>'[4]3_Xa Kim Tan'!$T$46</f>
        <v>0</v>
      </c>
      <c r="H23" s="275">
        <f>'[4]4_Xa Chu Rang'!$T$46</f>
        <v>0</v>
      </c>
      <c r="I23" s="275">
        <f>'[4]5_Xa Po To'!$T$46</f>
        <v>0</v>
      </c>
      <c r="J23" s="275">
        <f>'[4]6_Xa Ia Broai'!$T$46</f>
        <v>0</v>
      </c>
      <c r="K23" s="275">
        <f>'[4]7_Xa Ia Tul'!$T$46</f>
        <v>0</v>
      </c>
      <c r="L23" s="275">
        <f>'[4]9_Xa Ia KDam'!$T$46</f>
        <v>0</v>
      </c>
      <c r="M23" s="276">
        <f>'[4]8_Xa Chu Mo'!$T$46</f>
        <v>0</v>
      </c>
    </row>
    <row r="24" spans="1:13" ht="15.95" customHeight="1" x14ac:dyDescent="0.25">
      <c r="A24" s="272">
        <v>2.5</v>
      </c>
      <c r="B24" s="273" t="s">
        <v>54</v>
      </c>
      <c r="C24" s="274" t="s">
        <v>55</v>
      </c>
      <c r="D24" s="270">
        <f t="shared" si="1"/>
        <v>0</v>
      </c>
      <c r="E24" s="275">
        <f>'[4]1_Xa Ia Trok'!$U$46</f>
        <v>0</v>
      </c>
      <c r="F24" s="275">
        <f>'[4]2_Xa Ia Mron'!$U$46</f>
        <v>0</v>
      </c>
      <c r="G24" s="275">
        <f>'[4]3_Xa Kim Tan'!$U$46</f>
        <v>0</v>
      </c>
      <c r="H24" s="275">
        <f>'[4]4_Xa Chu Rang'!$U$46</f>
        <v>0</v>
      </c>
      <c r="I24" s="275">
        <f>'[4]5_Xa Po To'!$U$46</f>
        <v>0</v>
      </c>
      <c r="J24" s="275">
        <f>'[4]6_Xa Ia Broai'!$U$46</f>
        <v>0</v>
      </c>
      <c r="K24" s="275">
        <f>'[4]7_Xa Ia Tul'!$U$46</f>
        <v>0</v>
      </c>
      <c r="L24" s="275">
        <f>'[4]9_Xa Ia KDam'!$U$46</f>
        <v>0</v>
      </c>
      <c r="M24" s="276">
        <f>'[4]8_Xa Chu Mo'!$U$46</f>
        <v>0</v>
      </c>
    </row>
    <row r="25" spans="1:13" ht="15.95" customHeight="1" x14ac:dyDescent="0.25">
      <c r="A25" s="272">
        <v>2.6</v>
      </c>
      <c r="B25" s="273" t="s">
        <v>56</v>
      </c>
      <c r="C25" s="274" t="s">
        <v>57</v>
      </c>
      <c r="D25" s="270">
        <f t="shared" si="1"/>
        <v>0</v>
      </c>
      <c r="E25" s="275">
        <f>'[4]1_Xa Ia Trok'!$V$46</f>
        <v>0</v>
      </c>
      <c r="F25" s="275">
        <f>'[4]2_Xa Ia Mron'!$V$46</f>
        <v>0</v>
      </c>
      <c r="G25" s="275">
        <f>'[4]3_Xa Kim Tan'!$V$46</f>
        <v>0</v>
      </c>
      <c r="H25" s="275">
        <f>'[4]4_Xa Chu Rang'!$V$46</f>
        <v>0</v>
      </c>
      <c r="I25" s="275">
        <f>'[4]5_Xa Po To'!$V$46</f>
        <v>0</v>
      </c>
      <c r="J25" s="275">
        <f>'[4]6_Xa Ia Broai'!$V$46</f>
        <v>0</v>
      </c>
      <c r="K25" s="275">
        <f>'[4]7_Xa Ia Tul'!$V$46</f>
        <v>0</v>
      </c>
      <c r="L25" s="275">
        <f>'[4]9_Xa Ia KDam'!$V$46</f>
        <v>0</v>
      </c>
      <c r="M25" s="276">
        <f>'[4]8_Xa Chu Mo'!$V$46</f>
        <v>0</v>
      </c>
    </row>
    <row r="26" spans="1:13" ht="15.95" customHeight="1" x14ac:dyDescent="0.25">
      <c r="A26" s="272">
        <v>2.7</v>
      </c>
      <c r="B26" s="273" t="s">
        <v>58</v>
      </c>
      <c r="C26" s="274" t="s">
        <v>59</v>
      </c>
      <c r="D26" s="270">
        <f t="shared" si="1"/>
        <v>0</v>
      </c>
      <c r="E26" s="275">
        <f>'[4]1_Xa Ia Trok'!$W$46</f>
        <v>0</v>
      </c>
      <c r="F26" s="275">
        <f>'[4]2_Xa Ia Mron'!$W$46</f>
        <v>0</v>
      </c>
      <c r="G26" s="275">
        <f>'[4]3_Xa Kim Tan'!$W$46</f>
        <v>0</v>
      </c>
      <c r="H26" s="275">
        <f>'[4]4_Xa Chu Rang'!$W$46</f>
        <v>0</v>
      </c>
      <c r="I26" s="275">
        <f>'[4]5_Xa Po To'!$W$46</f>
        <v>0</v>
      </c>
      <c r="J26" s="275">
        <f>'[4]6_Xa Ia Broai'!$W$46</f>
        <v>0</v>
      </c>
      <c r="K26" s="275">
        <f>'[4]7_Xa Ia Tul'!$W$46</f>
        <v>0</v>
      </c>
      <c r="L26" s="275">
        <f>'[4]9_Xa Ia KDam'!$W$46</f>
        <v>0</v>
      </c>
      <c r="M26" s="276">
        <f>'[4]8_Xa Chu Mo'!$W$46</f>
        <v>0</v>
      </c>
    </row>
    <row r="27" spans="1:13" x14ac:dyDescent="0.25">
      <c r="A27" s="272">
        <v>2.8</v>
      </c>
      <c r="B27" s="273" t="s">
        <v>199</v>
      </c>
      <c r="C27" s="274" t="s">
        <v>61</v>
      </c>
      <c r="D27" s="270">
        <f t="shared" si="1"/>
        <v>0</v>
      </c>
      <c r="E27" s="275">
        <f>'[4]1_Xa Ia Trok'!$X$46</f>
        <v>0</v>
      </c>
      <c r="F27" s="275">
        <f>'[4]2_Xa Ia Mron'!$X$46</f>
        <v>0</v>
      </c>
      <c r="G27" s="275">
        <f>'[4]3_Xa Kim Tan'!$X$46</f>
        <v>0</v>
      </c>
      <c r="H27" s="275">
        <f>'[4]4_Xa Chu Rang'!$X$46</f>
        <v>0</v>
      </c>
      <c r="I27" s="275">
        <f>'[4]5_Xa Po To'!$X$46</f>
        <v>0</v>
      </c>
      <c r="J27" s="275">
        <f>'[4]6_Xa Ia Broai'!$X$46</f>
        <v>0</v>
      </c>
      <c r="K27" s="275">
        <f>'[4]7_Xa Ia Tul'!$X$46</f>
        <v>0</v>
      </c>
      <c r="L27" s="275">
        <f>'[4]9_Xa Ia KDam'!$X$46</f>
        <v>0</v>
      </c>
      <c r="M27" s="276">
        <f>'[4]8_Xa Chu Mo'!$X$46</f>
        <v>0</v>
      </c>
    </row>
    <row r="28" spans="1:13" ht="31.5" x14ac:dyDescent="0.25">
      <c r="A28" s="272">
        <v>2.9</v>
      </c>
      <c r="B28" s="273" t="s">
        <v>62</v>
      </c>
      <c r="C28" s="274" t="s">
        <v>63</v>
      </c>
      <c r="D28" s="270">
        <f t="shared" si="1"/>
        <v>5.44</v>
      </c>
      <c r="E28" s="275">
        <f>'[4]1_Xa Ia Trok'!$Y$46</f>
        <v>0</v>
      </c>
      <c r="F28" s="275">
        <f>'[4]2_Xa Ia Mron'!$Y$46</f>
        <v>0</v>
      </c>
      <c r="G28" s="275">
        <f>'[4]3_Xa Kim Tan'!$Y$46</f>
        <v>2.72</v>
      </c>
      <c r="H28" s="275">
        <f>'[4]4_Xa Chu Rang'!$Y$46</f>
        <v>0</v>
      </c>
      <c r="I28" s="275">
        <f>'[4]5_Xa Po To'!$Y$46</f>
        <v>0</v>
      </c>
      <c r="J28" s="275">
        <f>'[4]6_Xa Ia Broai'!$Y$46</f>
        <v>0</v>
      </c>
      <c r="K28" s="275">
        <f>'[4]7_Xa Ia Tul'!$Y$46</f>
        <v>0</v>
      </c>
      <c r="L28" s="275">
        <f>'[4]9_Xa Ia KDam'!$Y$46</f>
        <v>2.72</v>
      </c>
      <c r="M28" s="276">
        <f>'[4]8_Xa Chu Mo'!$Y$46</f>
        <v>0</v>
      </c>
    </row>
    <row r="29" spans="1:13" ht="15.95" customHeight="1" x14ac:dyDescent="0.25">
      <c r="A29" s="272">
        <v>2.1</v>
      </c>
      <c r="B29" s="273" t="s">
        <v>64</v>
      </c>
      <c r="C29" s="274" t="s">
        <v>65</v>
      </c>
      <c r="D29" s="270">
        <f t="shared" si="1"/>
        <v>0</v>
      </c>
      <c r="E29" s="275">
        <f>'[4]1_Xa Ia Trok'!$Z$46</f>
        <v>0</v>
      </c>
      <c r="F29" s="275">
        <f>'[4]2_Xa Ia Mron'!$Z$46</f>
        <v>0</v>
      </c>
      <c r="G29" s="275">
        <f>'[4]3_Xa Kim Tan'!$Z$46</f>
        <v>0</v>
      </c>
      <c r="H29" s="275">
        <f>'[4]4_Xa Chu Rang'!$Z$46</f>
        <v>0</v>
      </c>
      <c r="I29" s="275">
        <f>'[4]5_Xa Po To'!$Z$46</f>
        <v>0</v>
      </c>
      <c r="J29" s="275">
        <f>'[4]6_Xa Ia Broai'!$Z$46</f>
        <v>0</v>
      </c>
      <c r="K29" s="275">
        <f>'[4]7_Xa Ia Tul'!$Z$46</f>
        <v>0</v>
      </c>
      <c r="L29" s="275">
        <f>'[4]9_Xa Ia KDam'!$Z$46</f>
        <v>0</v>
      </c>
      <c r="M29" s="276">
        <f>'[4]8_Xa Chu Mo'!$Z$46</f>
        <v>0</v>
      </c>
    </row>
    <row r="30" spans="1:13" ht="15.95" customHeight="1" x14ac:dyDescent="0.25">
      <c r="A30" s="272">
        <v>2.11</v>
      </c>
      <c r="B30" s="273" t="s">
        <v>66</v>
      </c>
      <c r="C30" s="274" t="s">
        <v>67</v>
      </c>
      <c r="D30" s="270">
        <f t="shared" si="1"/>
        <v>0</v>
      </c>
      <c r="E30" s="275">
        <f>'[4]1_Xa Ia Trok'!$AA$46</f>
        <v>0</v>
      </c>
      <c r="F30" s="275">
        <f>'[4]2_Xa Ia Mron'!$AA$46</f>
        <v>0</v>
      </c>
      <c r="G30" s="275">
        <f>'[4]3_Xa Kim Tan'!$AA$46</f>
        <v>0</v>
      </c>
      <c r="H30" s="275">
        <f>'[4]4_Xa Chu Rang'!$AA$46</f>
        <v>0</v>
      </c>
      <c r="I30" s="275">
        <f>'[4]5_Xa Po To'!$AA$46</f>
        <v>0</v>
      </c>
      <c r="J30" s="275">
        <f>'[4]6_Xa Ia Broai'!$AA$46</f>
        <v>0</v>
      </c>
      <c r="K30" s="275">
        <f>'[4]7_Xa Ia Tul'!$AA$46</f>
        <v>0</v>
      </c>
      <c r="L30" s="275">
        <f>'[4]9_Xa Ia KDam'!$AA$46</f>
        <v>0</v>
      </c>
      <c r="M30" s="276">
        <f>'[4]8_Xa Chu Mo'!$AA$46</f>
        <v>0</v>
      </c>
    </row>
    <row r="31" spans="1:13" ht="15.95" customHeight="1" x14ac:dyDescent="0.25">
      <c r="A31" s="272">
        <v>2.12</v>
      </c>
      <c r="B31" s="273" t="s">
        <v>68</v>
      </c>
      <c r="C31" s="274" t="s">
        <v>69</v>
      </c>
      <c r="D31" s="270">
        <f t="shared" si="1"/>
        <v>0</v>
      </c>
      <c r="E31" s="275">
        <f>'[4]1_Xa Ia Trok'!$AB$46</f>
        <v>0</v>
      </c>
      <c r="F31" s="275">
        <f>'[4]2_Xa Ia Mron'!$AB$46</f>
        <v>0</v>
      </c>
      <c r="G31" s="275">
        <f>'[4]3_Xa Kim Tan'!$AB$46</f>
        <v>0</v>
      </c>
      <c r="H31" s="275">
        <f>'[4]4_Xa Chu Rang'!$AB$46</f>
        <v>0</v>
      </c>
      <c r="I31" s="275">
        <f>'[4]5_Xa Po To'!$AB$46</f>
        <v>0</v>
      </c>
      <c r="J31" s="275">
        <f>'[4]6_Xa Ia Broai'!$AB$46</f>
        <v>0</v>
      </c>
      <c r="K31" s="275">
        <f>'[4]7_Xa Ia Tul'!$AB$46</f>
        <v>0</v>
      </c>
      <c r="L31" s="275">
        <f>'[4]9_Xa Ia KDam'!$AB$46</f>
        <v>0</v>
      </c>
      <c r="M31" s="276">
        <f>'[4]8_Xa Chu Mo'!$AB$46</f>
        <v>0</v>
      </c>
    </row>
    <row r="32" spans="1:13" ht="15.95" customHeight="1" x14ac:dyDescent="0.25">
      <c r="A32" s="272">
        <v>2.13</v>
      </c>
      <c r="B32" s="273" t="s">
        <v>70</v>
      </c>
      <c r="C32" s="274" t="s">
        <v>71</v>
      </c>
      <c r="D32" s="270">
        <f t="shared" si="1"/>
        <v>0</v>
      </c>
      <c r="E32" s="275">
        <f>'[4]1_Xa Ia Trok'!$AC$46</f>
        <v>0</v>
      </c>
      <c r="F32" s="275">
        <f>'[4]2_Xa Ia Mron'!$AC$46</f>
        <v>0</v>
      </c>
      <c r="G32" s="275">
        <f>'[4]3_Xa Kim Tan'!$AC$46</f>
        <v>0</v>
      </c>
      <c r="H32" s="275">
        <f>'[4]4_Xa Chu Rang'!$AC$46</f>
        <v>0</v>
      </c>
      <c r="I32" s="275">
        <f>'[4]5_Xa Po To'!$AC$46</f>
        <v>0</v>
      </c>
      <c r="J32" s="275">
        <f>'[4]6_Xa Ia Broai'!$AC$46</f>
        <v>0</v>
      </c>
      <c r="K32" s="275">
        <f>'[4]7_Xa Ia Tul'!$AC$46</f>
        <v>0</v>
      </c>
      <c r="L32" s="275">
        <f>'[4]9_Xa Ia KDam'!$AC$46</f>
        <v>0</v>
      </c>
      <c r="M32" s="276">
        <f>'[4]8_Xa Chu Mo'!$AC$46</f>
        <v>0</v>
      </c>
    </row>
    <row r="33" spans="1:13" ht="15.95" customHeight="1" x14ac:dyDescent="0.25">
      <c r="A33" s="272">
        <v>2.14</v>
      </c>
      <c r="B33" s="273" t="s">
        <v>72</v>
      </c>
      <c r="C33" s="274" t="s">
        <v>73</v>
      </c>
      <c r="D33" s="270">
        <f t="shared" si="1"/>
        <v>0</v>
      </c>
      <c r="E33" s="275">
        <f>'[4]1_Xa Ia Trok'!$AD$46</f>
        <v>0</v>
      </c>
      <c r="F33" s="275">
        <f>'[4]2_Xa Ia Mron'!$AD$46</f>
        <v>0</v>
      </c>
      <c r="G33" s="275">
        <f>'[4]3_Xa Kim Tan'!$AD$46</f>
        <v>0</v>
      </c>
      <c r="H33" s="275">
        <f>'[4]4_Xa Chu Rang'!$AD$46</f>
        <v>0</v>
      </c>
      <c r="I33" s="275">
        <f>'[4]5_Xa Po To'!$AD$46</f>
        <v>0</v>
      </c>
      <c r="J33" s="275">
        <f>'[4]6_Xa Ia Broai'!$AD$46</f>
        <v>0</v>
      </c>
      <c r="K33" s="275">
        <f>'[4]7_Xa Ia Tul'!$AD$46</f>
        <v>0</v>
      </c>
      <c r="L33" s="275">
        <f>'[4]9_Xa Ia KDam'!$AD$46</f>
        <v>0</v>
      </c>
      <c r="M33" s="276">
        <f>'[4]8_Xa Chu Mo'!$AD$46</f>
        <v>0</v>
      </c>
    </row>
    <row r="34" spans="1:13" ht="15.95" customHeight="1" x14ac:dyDescent="0.25">
      <c r="A34" s="272">
        <v>2.15</v>
      </c>
      <c r="B34" s="273" t="s">
        <v>74</v>
      </c>
      <c r="C34" s="274" t="s">
        <v>75</v>
      </c>
      <c r="D34" s="275">
        <f t="shared" si="1"/>
        <v>0</v>
      </c>
      <c r="E34" s="275">
        <f>'[4]1_Xa Ia Trok'!$AE$46</f>
        <v>0</v>
      </c>
      <c r="F34" s="275">
        <f>'[4]2_Xa Ia Mron'!$AE$46</f>
        <v>0</v>
      </c>
      <c r="G34" s="275">
        <f>'[4]3_Xa Kim Tan'!$AE$46</f>
        <v>0</v>
      </c>
      <c r="H34" s="275">
        <f>'[4]4_Xa Chu Rang'!$AE$46</f>
        <v>0</v>
      </c>
      <c r="I34" s="275">
        <f>'[4]5_Xa Po To'!$AE$46</f>
        <v>0</v>
      </c>
      <c r="J34" s="275">
        <f>'[4]6_Xa Ia Broai'!$AE$46</f>
        <v>0</v>
      </c>
      <c r="K34" s="275">
        <f>'[4]7_Xa Ia Tul'!$AE$46</f>
        <v>0</v>
      </c>
      <c r="L34" s="275">
        <f>'[4]9_Xa Ia KDam'!$AE$46</f>
        <v>0</v>
      </c>
      <c r="M34" s="276">
        <f>'[4]8_Xa Chu Mo'!$AE$46</f>
        <v>0</v>
      </c>
    </row>
    <row r="35" spans="1:13" x14ac:dyDescent="0.25">
      <c r="A35" s="272">
        <v>2.16</v>
      </c>
      <c r="B35" s="273" t="s">
        <v>198</v>
      </c>
      <c r="C35" s="274" t="s">
        <v>77</v>
      </c>
      <c r="D35" s="275">
        <f t="shared" si="1"/>
        <v>0</v>
      </c>
      <c r="E35" s="275">
        <f>'[4]1_Xa Ia Trok'!$AF$46</f>
        <v>0</v>
      </c>
      <c r="F35" s="275">
        <f>'[4]2_Xa Ia Mron'!$AF$46</f>
        <v>0</v>
      </c>
      <c r="G35" s="275">
        <f>'[4]3_Xa Kim Tan'!$AF$46</f>
        <v>0</v>
      </c>
      <c r="H35" s="275">
        <f>'[4]4_Xa Chu Rang'!$AF$46</f>
        <v>0</v>
      </c>
      <c r="I35" s="275">
        <f>'[4]5_Xa Po To'!$AF$46</f>
        <v>0</v>
      </c>
      <c r="J35" s="275">
        <f>'[4]6_Xa Ia Broai'!$AF$46</f>
        <v>0</v>
      </c>
      <c r="K35" s="275">
        <f>'[4]7_Xa Ia Tul'!$AF$46</f>
        <v>0</v>
      </c>
      <c r="L35" s="275">
        <f>'[4]9_Xa Ia KDam'!$AF$46</f>
        <v>0</v>
      </c>
      <c r="M35" s="276">
        <f>'[4]8_Xa Chu Mo'!$AF$46</f>
        <v>0</v>
      </c>
    </row>
    <row r="36" spans="1:13" ht="15.95" customHeight="1" x14ac:dyDescent="0.25">
      <c r="A36" s="272">
        <v>2.17</v>
      </c>
      <c r="B36" s="273" t="s">
        <v>78</v>
      </c>
      <c r="C36" s="274" t="s">
        <v>79</v>
      </c>
      <c r="D36" s="275">
        <f t="shared" si="1"/>
        <v>0</v>
      </c>
      <c r="E36" s="275">
        <f>'[4]1_Xa Ia Trok'!$AG$46</f>
        <v>0</v>
      </c>
      <c r="F36" s="275">
        <f>'[4]2_Xa Ia Mron'!$AG$46</f>
        <v>0</v>
      </c>
      <c r="G36" s="275">
        <f>'[4]3_Xa Kim Tan'!$AG$46</f>
        <v>0</v>
      </c>
      <c r="H36" s="275">
        <f>'[4]4_Xa Chu Rang'!$AG$46</f>
        <v>0</v>
      </c>
      <c r="I36" s="275">
        <f>'[4]5_Xa Po To'!$AG$46</f>
        <v>0</v>
      </c>
      <c r="J36" s="275">
        <f>'[4]6_Xa Ia Broai'!$AG$46</f>
        <v>0</v>
      </c>
      <c r="K36" s="275">
        <f>'[4]7_Xa Ia Tul'!$AG$46</f>
        <v>0</v>
      </c>
      <c r="L36" s="275">
        <f>'[4]9_Xa Ia KDam'!$AG$46</f>
        <v>0</v>
      </c>
      <c r="M36" s="276">
        <f>'[4]8_Xa Chu Mo'!$AG$46</f>
        <v>0</v>
      </c>
    </row>
    <row r="37" spans="1:13" ht="15.95" customHeight="1" x14ac:dyDescent="0.25">
      <c r="A37" s="272">
        <v>2.1800000000000002</v>
      </c>
      <c r="B37" s="273" t="s">
        <v>80</v>
      </c>
      <c r="C37" s="274" t="s">
        <v>81</v>
      </c>
      <c r="D37" s="275">
        <f t="shared" si="1"/>
        <v>0</v>
      </c>
      <c r="E37" s="275">
        <f>'[4]1_Xa Ia Trok'!$AH$46</f>
        <v>0</v>
      </c>
      <c r="F37" s="275">
        <f>'[4]2_Xa Ia Mron'!$AH$46</f>
        <v>0</v>
      </c>
      <c r="G37" s="275">
        <f>'[4]3_Xa Kim Tan'!$AH$46</f>
        <v>0</v>
      </c>
      <c r="H37" s="275">
        <f>'[4]4_Xa Chu Rang'!$AH$46</f>
        <v>0</v>
      </c>
      <c r="I37" s="275">
        <f>'[4]5_Xa Po To'!$AH$46</f>
        <v>0</v>
      </c>
      <c r="J37" s="275">
        <f>'[4]6_Xa Ia Broai'!$AH$46</f>
        <v>0</v>
      </c>
      <c r="K37" s="275">
        <f>'[4]7_Xa Ia Tul'!$AH$46</f>
        <v>0</v>
      </c>
      <c r="L37" s="275">
        <f>'[4]9_Xa Ia KDam'!$AH$46</f>
        <v>0</v>
      </c>
      <c r="M37" s="276">
        <f>'[4]8_Xa Chu Mo'!$AH$46</f>
        <v>0</v>
      </c>
    </row>
    <row r="38" spans="1:13" x14ac:dyDescent="0.25">
      <c r="A38" s="272">
        <v>2.19</v>
      </c>
      <c r="B38" s="273" t="s">
        <v>200</v>
      </c>
      <c r="C38" s="274" t="s">
        <v>83</v>
      </c>
      <c r="D38" s="275">
        <f t="shared" si="1"/>
        <v>0</v>
      </c>
      <c r="E38" s="275">
        <f>'[4]1_Xa Ia Trok'!$AI$46</f>
        <v>0</v>
      </c>
      <c r="F38" s="275">
        <f>'[4]2_Xa Ia Mron'!$AI$46</f>
        <v>0</v>
      </c>
      <c r="G38" s="275">
        <f>'[4]3_Xa Kim Tan'!$AI$46</f>
        <v>0</v>
      </c>
      <c r="H38" s="275">
        <f>'[4]4_Xa Chu Rang'!$AI$46</f>
        <v>0</v>
      </c>
      <c r="I38" s="275">
        <f>'[4]5_Xa Po To'!$AI$46</f>
        <v>0</v>
      </c>
      <c r="J38" s="275">
        <f>'[4]6_Xa Ia Broai'!$AI$46</f>
        <v>0</v>
      </c>
      <c r="K38" s="275">
        <f>'[4]7_Xa Ia Tul'!$AI$46</f>
        <v>0</v>
      </c>
      <c r="L38" s="275">
        <f>'[4]9_Xa Ia KDam'!$AI$46</f>
        <v>0</v>
      </c>
      <c r="M38" s="276">
        <f>'[4]8_Xa Chu Mo'!$AI$46</f>
        <v>0</v>
      </c>
    </row>
    <row r="39" spans="1:13" ht="34.35" customHeight="1" x14ac:dyDescent="0.25">
      <c r="A39" s="272">
        <v>2.2000000000000002</v>
      </c>
      <c r="B39" s="273" t="s">
        <v>84</v>
      </c>
      <c r="C39" s="274" t="s">
        <v>85</v>
      </c>
      <c r="D39" s="275">
        <f t="shared" si="1"/>
        <v>0</v>
      </c>
      <c r="E39" s="275">
        <f>'[4]1_Xa Ia Trok'!$AJ$46</f>
        <v>0</v>
      </c>
      <c r="F39" s="275">
        <f>'[4]2_Xa Ia Mron'!$AJ$46</f>
        <v>0</v>
      </c>
      <c r="G39" s="275">
        <f>'[4]3_Xa Kim Tan'!$AJ$46</f>
        <v>0</v>
      </c>
      <c r="H39" s="275">
        <f>'[4]4_Xa Chu Rang'!$AJ$46</f>
        <v>0</v>
      </c>
      <c r="I39" s="275">
        <f>'[4]5_Xa Po To'!$AJ$46</f>
        <v>0</v>
      </c>
      <c r="J39" s="275">
        <f>'[4]6_Xa Ia Broai'!$AJ$46</f>
        <v>0</v>
      </c>
      <c r="K39" s="275">
        <f>'[4]7_Xa Ia Tul'!$AJ$46</f>
        <v>0</v>
      </c>
      <c r="L39" s="275">
        <f>'[4]9_Xa Ia KDam'!$AJ$46</f>
        <v>0</v>
      </c>
      <c r="M39" s="276">
        <f>'[4]8_Xa Chu Mo'!$AJ$46</f>
        <v>0</v>
      </c>
    </row>
    <row r="40" spans="1:13" ht="15.95" customHeight="1" x14ac:dyDescent="0.25">
      <c r="A40" s="272">
        <v>2.21</v>
      </c>
      <c r="B40" s="273" t="s">
        <v>86</v>
      </c>
      <c r="C40" s="274" t="s">
        <v>87</v>
      </c>
      <c r="D40" s="275">
        <f t="shared" si="1"/>
        <v>0</v>
      </c>
      <c r="E40" s="275">
        <f>'[4]1_Xa Ia Trok'!$AK$46</f>
        <v>0</v>
      </c>
      <c r="F40" s="275">
        <f>'[4]2_Xa Ia Mron'!$AK$46</f>
        <v>0</v>
      </c>
      <c r="G40" s="275">
        <f>'[4]3_Xa Kim Tan'!$AK$46</f>
        <v>0</v>
      </c>
      <c r="H40" s="275">
        <f>'[4]4_Xa Chu Rang'!$AK$46</f>
        <v>0</v>
      </c>
      <c r="I40" s="275">
        <f>'[4]5_Xa Po To'!$AK$46</f>
        <v>0</v>
      </c>
      <c r="J40" s="275">
        <f>'[4]6_Xa Ia Broai'!$AK$46</f>
        <v>0</v>
      </c>
      <c r="K40" s="275">
        <f>'[4]7_Xa Ia Tul'!$AK$46</f>
        <v>0</v>
      </c>
      <c r="L40" s="275">
        <f>'[4]9_Xa Ia KDam'!$AK$46</f>
        <v>0</v>
      </c>
      <c r="M40" s="276">
        <f>'[4]8_Xa Chu Mo'!$AK$46</f>
        <v>0</v>
      </c>
    </row>
    <row r="41" spans="1:13" ht="15.95" customHeight="1" x14ac:dyDescent="0.25">
      <c r="A41" s="272">
        <v>2.2200000000000002</v>
      </c>
      <c r="B41" s="273" t="s">
        <v>88</v>
      </c>
      <c r="C41" s="274" t="s">
        <v>89</v>
      </c>
      <c r="D41" s="275">
        <f t="shared" si="1"/>
        <v>0</v>
      </c>
      <c r="E41" s="275">
        <f>'[4]1_Xa Ia Trok'!$AL$46</f>
        <v>0</v>
      </c>
      <c r="F41" s="275">
        <f>'[4]2_Xa Ia Mron'!$AL$46</f>
        <v>0</v>
      </c>
      <c r="G41" s="275">
        <f>'[4]3_Xa Kim Tan'!$AL$46</f>
        <v>0</v>
      </c>
      <c r="H41" s="275">
        <f>'[4]4_Xa Chu Rang'!$AL$46</f>
        <v>0</v>
      </c>
      <c r="I41" s="275">
        <f>'[4]5_Xa Po To'!$AL$46</f>
        <v>0</v>
      </c>
      <c r="J41" s="275">
        <f>'[4]6_Xa Ia Broai'!$AL$46</f>
        <v>0</v>
      </c>
      <c r="K41" s="275">
        <f>'[4]7_Xa Ia Tul'!$AL$46</f>
        <v>0</v>
      </c>
      <c r="L41" s="275">
        <f>'[4]9_Xa Ia KDam'!$AL$46</f>
        <v>0</v>
      </c>
      <c r="M41" s="276">
        <f>'[4]8_Xa Chu Mo'!$AL$46</f>
        <v>0</v>
      </c>
    </row>
    <row r="42" spans="1:13" ht="15.95" customHeight="1" x14ac:dyDescent="0.25">
      <c r="A42" s="272">
        <v>2.23</v>
      </c>
      <c r="B42" s="273" t="s">
        <v>90</v>
      </c>
      <c r="C42" s="274" t="s">
        <v>91</v>
      </c>
      <c r="D42" s="275">
        <f t="shared" si="1"/>
        <v>0</v>
      </c>
      <c r="E42" s="275">
        <f>'[4]1_Xa Ia Trok'!$AM$46</f>
        <v>0</v>
      </c>
      <c r="F42" s="275">
        <f>'[4]2_Xa Ia Mron'!$AM$46</f>
        <v>0</v>
      </c>
      <c r="G42" s="275">
        <f>'[4]3_Xa Kim Tan'!$AM$46</f>
        <v>0</v>
      </c>
      <c r="H42" s="275">
        <f>'[4]4_Xa Chu Rang'!$AM$46</f>
        <v>0</v>
      </c>
      <c r="I42" s="275">
        <f>'[4]5_Xa Po To'!$AM$46</f>
        <v>0</v>
      </c>
      <c r="J42" s="275">
        <f>'[4]6_Xa Ia Broai'!$AM$46</f>
        <v>0</v>
      </c>
      <c r="K42" s="275">
        <f>'[4]7_Xa Ia Tul'!$AM$46</f>
        <v>0</v>
      </c>
      <c r="L42" s="275">
        <f>'[4]9_Xa Ia KDam'!$AM$46</f>
        <v>0</v>
      </c>
      <c r="M42" s="276">
        <f>'[4]8_Xa Chu Mo'!$AM$46</f>
        <v>0</v>
      </c>
    </row>
    <row r="43" spans="1:13" ht="15.95" customHeight="1" x14ac:dyDescent="0.25">
      <c r="A43" s="272">
        <v>2.2400000000000002</v>
      </c>
      <c r="B43" s="273" t="s">
        <v>92</v>
      </c>
      <c r="C43" s="274" t="s">
        <v>93</v>
      </c>
      <c r="D43" s="275">
        <f t="shared" si="1"/>
        <v>0</v>
      </c>
      <c r="E43" s="275">
        <f>'[4]1_Xa Ia Trok'!$AN$46</f>
        <v>0</v>
      </c>
      <c r="F43" s="275">
        <f>'[4]2_Xa Ia Mron'!$AN$46</f>
        <v>0</v>
      </c>
      <c r="G43" s="275">
        <f>'[4]3_Xa Kim Tan'!$AN$46</f>
        <v>0</v>
      </c>
      <c r="H43" s="275">
        <f>'[4]4_Xa Chu Rang'!$AN$46</f>
        <v>0</v>
      </c>
      <c r="I43" s="275">
        <f>'[4]5_Xa Po To'!$AN$46</f>
        <v>0</v>
      </c>
      <c r="J43" s="275">
        <f>'[4]6_Xa Ia Broai'!$AN$46</f>
        <v>0</v>
      </c>
      <c r="K43" s="275">
        <f>'[4]7_Xa Ia Tul'!$AN$46</f>
        <v>0</v>
      </c>
      <c r="L43" s="275">
        <f>'[4]9_Xa Ia KDam'!$AN$46</f>
        <v>0</v>
      </c>
      <c r="M43" s="276">
        <f>'[4]8_Xa Chu Mo'!$AN$46</f>
        <v>0</v>
      </c>
    </row>
    <row r="44" spans="1:13" ht="15.95" customHeight="1" x14ac:dyDescent="0.25">
      <c r="A44" s="272">
        <v>2.25</v>
      </c>
      <c r="B44" s="273" t="s">
        <v>94</v>
      </c>
      <c r="C44" s="274" t="s">
        <v>95</v>
      </c>
      <c r="D44" s="275">
        <f t="shared" si="1"/>
        <v>0</v>
      </c>
      <c r="E44" s="275">
        <f>'[4]1_Xa Ia Trok'!$AO$46</f>
        <v>0</v>
      </c>
      <c r="F44" s="275">
        <f>'[4]2_Xa Ia Mron'!$AO$46</f>
        <v>0</v>
      </c>
      <c r="G44" s="275">
        <f>'[4]3_Xa Kim Tan'!$AO$46</f>
        <v>0</v>
      </c>
      <c r="H44" s="275">
        <f>'[4]4_Xa Chu Rang'!$AO$46</f>
        <v>0</v>
      </c>
      <c r="I44" s="275">
        <f>'[4]5_Xa Po To'!$AO$46</f>
        <v>0</v>
      </c>
      <c r="J44" s="275">
        <f>'[4]6_Xa Ia Broai'!$AO$46</f>
        <v>0</v>
      </c>
      <c r="K44" s="275">
        <f>'[4]7_Xa Ia Tul'!$AO$46</f>
        <v>0</v>
      </c>
      <c r="L44" s="275">
        <f>'[4]9_Xa Ia KDam'!$AO$46</f>
        <v>0</v>
      </c>
      <c r="M44" s="276">
        <f>'[4]8_Xa Chu Mo'!$AO$46</f>
        <v>0</v>
      </c>
    </row>
    <row r="45" spans="1:13" ht="15.95" customHeight="1" thickBot="1" x14ac:dyDescent="0.3">
      <c r="A45" s="279">
        <v>2.2599999999999998</v>
      </c>
      <c r="B45" s="280" t="s">
        <v>96</v>
      </c>
      <c r="C45" s="281" t="s">
        <v>97</v>
      </c>
      <c r="D45" s="282">
        <f t="shared" si="1"/>
        <v>0</v>
      </c>
      <c r="E45" s="282">
        <f>'[4]1_Xa Ia Trok'!$AP$46</f>
        <v>0</v>
      </c>
      <c r="F45" s="282">
        <f>'[4]2_Xa Ia Mron'!$AP$46</f>
        <v>0</v>
      </c>
      <c r="G45" s="282">
        <f>'[4]3_Xa Kim Tan'!$AP$46</f>
        <v>0</v>
      </c>
      <c r="H45" s="282">
        <f>'[4]4_Xa Chu Rang'!$AP$46</f>
        <v>0</v>
      </c>
      <c r="I45" s="282">
        <f>'[4]5_Xa Po To'!$AP$46</f>
        <v>0</v>
      </c>
      <c r="J45" s="282">
        <f>'[4]6_Xa Ia Broai'!$AP$46</f>
        <v>0</v>
      </c>
      <c r="K45" s="282">
        <f>'[4]7_Xa Ia Tul'!$AP$46</f>
        <v>0</v>
      </c>
      <c r="L45" s="282">
        <f>'[4]9_Xa Ia KDam'!$AP$46</f>
        <v>0</v>
      </c>
      <c r="M45" s="283">
        <f>'[4]8_Xa Chu Mo'!$AP$46</f>
        <v>0</v>
      </c>
    </row>
  </sheetData>
  <mergeCells count="8">
    <mergeCell ref="A2:M2"/>
    <mergeCell ref="A3:M3"/>
    <mergeCell ref="A4:M4"/>
    <mergeCell ref="A5:A6"/>
    <mergeCell ref="B5:B6"/>
    <mergeCell ref="C5:C6"/>
    <mergeCell ref="D5:D6"/>
    <mergeCell ref="E5:M5"/>
  </mergeCells>
  <printOptions horizontalCentered="1" verticalCentered="1"/>
  <pageMargins left="0.25" right="0.25" top="0.75" bottom="0.75" header="0.3" footer="0.3"/>
  <pageSetup paperSize="9" scale="6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2"/>
  <sheetViews>
    <sheetView tabSelected="1" zoomScaleNormal="100" workbookViewId="0">
      <pane xSplit="3" ySplit="6" topLeftCell="D209" activePane="bottomRight" state="frozen"/>
      <selection activeCell="L20" sqref="L20"/>
      <selection pane="topRight" activeCell="L20" sqref="L20"/>
      <selection pane="bottomLeft" activeCell="L20" sqref="L20"/>
      <selection pane="bottomRight" activeCell="B219" sqref="B219"/>
    </sheetView>
  </sheetViews>
  <sheetFormatPr defaultRowHeight="12.75" x14ac:dyDescent="0.25"/>
  <cols>
    <col min="1" max="1" width="5.42578125" style="117" customWidth="1"/>
    <col min="2" max="2" width="51.85546875" style="337" customWidth="1"/>
    <col min="3" max="3" width="9.28515625" style="113" customWidth="1"/>
    <col min="4" max="4" width="1.140625" style="113" hidden="1" customWidth="1"/>
    <col min="5" max="5" width="10" style="113" customWidth="1"/>
    <col min="6" max="6" width="18.140625" style="1014" customWidth="1"/>
    <col min="7" max="7" width="16.28515625" style="117" hidden="1" customWidth="1"/>
    <col min="8" max="8" width="18.85546875" style="1014" bestFit="1" customWidth="1"/>
    <col min="9" max="9" width="9.7109375" style="1014" hidden="1" customWidth="1"/>
    <col min="10" max="10" width="23.85546875" style="341" customWidth="1"/>
    <col min="11" max="16384" width="9.140625" style="113"/>
  </cols>
  <sheetData>
    <row r="1" spans="1:10" x14ac:dyDescent="0.25">
      <c r="A1" s="1181" t="s">
        <v>9</v>
      </c>
      <c r="B1" s="1181"/>
      <c r="C1" s="1181"/>
      <c r="D1" s="1181"/>
      <c r="E1" s="1181"/>
      <c r="F1" s="1181"/>
      <c r="G1" s="1181"/>
      <c r="H1" s="1181"/>
      <c r="I1" s="1181"/>
      <c r="J1" s="1181"/>
    </row>
    <row r="2" spans="1:10" ht="23.25" x14ac:dyDescent="0.25">
      <c r="A2" s="1085" t="s">
        <v>355</v>
      </c>
      <c r="B2" s="1085"/>
      <c r="C2" s="1085"/>
      <c r="D2" s="1085"/>
      <c r="E2" s="1085"/>
      <c r="F2" s="1085"/>
      <c r="G2" s="1085"/>
      <c r="H2" s="1085"/>
      <c r="I2" s="1085"/>
      <c r="J2" s="1085"/>
    </row>
    <row r="3" spans="1:10" ht="17.25" x14ac:dyDescent="0.25">
      <c r="A3" s="1182" t="s">
        <v>356</v>
      </c>
      <c r="B3" s="1182"/>
      <c r="C3" s="1182"/>
      <c r="D3" s="1182"/>
      <c r="E3" s="1182"/>
      <c r="F3" s="1182"/>
      <c r="G3" s="1182"/>
      <c r="H3" s="1182"/>
      <c r="I3" s="1182"/>
      <c r="J3" s="1182"/>
    </row>
    <row r="4" spans="1:10" s="232" customFormat="1" ht="28.5" customHeight="1" x14ac:dyDescent="0.25">
      <c r="A4" s="1168" t="s">
        <v>0</v>
      </c>
      <c r="B4" s="1170" t="s">
        <v>380</v>
      </c>
      <c r="C4" s="1183" t="s">
        <v>162</v>
      </c>
      <c r="D4" s="1184"/>
      <c r="E4" s="1091" t="s">
        <v>159</v>
      </c>
      <c r="F4" s="1091"/>
      <c r="G4" s="1091"/>
      <c r="H4" s="1168" t="s">
        <v>160</v>
      </c>
      <c r="I4" s="1168" t="s">
        <v>376</v>
      </c>
      <c r="J4" s="1170" t="s">
        <v>377</v>
      </c>
    </row>
    <row r="5" spans="1:10" s="232" customFormat="1" ht="51.95" customHeight="1" x14ac:dyDescent="0.25">
      <c r="A5" s="1169"/>
      <c r="B5" s="1171"/>
      <c r="C5" s="1013" t="s">
        <v>381</v>
      </c>
      <c r="D5" s="1013" t="s">
        <v>339</v>
      </c>
      <c r="E5" s="1013" t="s">
        <v>382</v>
      </c>
      <c r="F5" s="1013" t="s">
        <v>386</v>
      </c>
      <c r="G5" s="1013" t="s">
        <v>385</v>
      </c>
      <c r="H5" s="1169"/>
      <c r="I5" s="1169"/>
      <c r="J5" s="1171"/>
    </row>
    <row r="6" spans="1:10" s="216" customFormat="1" ht="32.1" customHeight="1" x14ac:dyDescent="0.25">
      <c r="A6" s="1015" t="s">
        <v>252</v>
      </c>
      <c r="B6" s="1172" t="s">
        <v>255</v>
      </c>
      <c r="C6" s="1173"/>
      <c r="D6" s="1173"/>
      <c r="E6" s="1173"/>
      <c r="F6" s="1173"/>
      <c r="G6" s="1173"/>
      <c r="H6" s="1173"/>
      <c r="I6" s="1173"/>
      <c r="J6" s="1174"/>
    </row>
    <row r="7" spans="1:10" s="216" customFormat="1" ht="15.75" x14ac:dyDescent="0.25">
      <c r="A7" s="455" t="s">
        <v>259</v>
      </c>
      <c r="B7" s="338" t="s">
        <v>163</v>
      </c>
      <c r="C7" s="342"/>
      <c r="D7" s="342"/>
      <c r="E7" s="342"/>
      <c r="F7" s="510"/>
      <c r="G7" s="335"/>
      <c r="H7" s="336"/>
      <c r="I7" s="505"/>
      <c r="J7" s="456"/>
    </row>
    <row r="8" spans="1:10" ht="25.5" x14ac:dyDescent="0.25">
      <c r="A8" s="142">
        <v>1</v>
      </c>
      <c r="B8" s="1016" t="str">
        <f>[5]CAN!$B$8</f>
        <v xml:space="preserve">Đất xây dựng Trụ sở làm việc Công an các xã </v>
      </c>
      <c r="C8" s="104">
        <f>[5]CAN!$E$8*9</f>
        <v>0.45</v>
      </c>
      <c r="D8" s="104">
        <v>0</v>
      </c>
      <c r="E8" s="104">
        <f>C8-D8</f>
        <v>0.45</v>
      </c>
      <c r="F8" s="106" t="s">
        <v>48</v>
      </c>
      <c r="G8" s="105"/>
      <c r="H8" s="1017" t="s">
        <v>369</v>
      </c>
      <c r="I8" s="1018" t="s">
        <v>379</v>
      </c>
      <c r="J8" s="1017" t="s">
        <v>482</v>
      </c>
    </row>
    <row r="9" spans="1:10" ht="25.5" x14ac:dyDescent="0.25">
      <c r="A9" s="142">
        <v>2</v>
      </c>
      <c r="B9" s="1016" t="s">
        <v>501</v>
      </c>
      <c r="C9" s="104">
        <v>0.25</v>
      </c>
      <c r="D9" s="104">
        <v>0</v>
      </c>
      <c r="E9" s="104">
        <f>C9-D9</f>
        <v>0.25</v>
      </c>
      <c r="F9" s="106" t="s">
        <v>46</v>
      </c>
      <c r="G9" s="105" t="s">
        <v>505</v>
      </c>
      <c r="H9" s="104"/>
      <c r="I9" s="1018"/>
      <c r="J9" s="1017"/>
    </row>
    <row r="10" spans="1:10" ht="25.5" x14ac:dyDescent="0.25">
      <c r="A10" s="142">
        <v>3</v>
      </c>
      <c r="B10" s="1016" t="s">
        <v>502</v>
      </c>
      <c r="C10" s="104">
        <v>0.25</v>
      </c>
      <c r="D10" s="104">
        <v>0</v>
      </c>
      <c r="E10" s="104">
        <f>C10-D10</f>
        <v>0.25</v>
      </c>
      <c r="F10" s="106" t="s">
        <v>46</v>
      </c>
      <c r="G10" s="105" t="s">
        <v>505</v>
      </c>
      <c r="H10" s="104"/>
      <c r="I10" s="1018"/>
      <c r="J10" s="1017"/>
    </row>
    <row r="11" spans="1:10" ht="25.5" x14ac:dyDescent="0.25">
      <c r="A11" s="142">
        <v>4</v>
      </c>
      <c r="B11" s="1016" t="s">
        <v>503</v>
      </c>
      <c r="C11" s="104">
        <v>0.25</v>
      </c>
      <c r="D11" s="104">
        <v>0</v>
      </c>
      <c r="E11" s="104">
        <f>C11-D11</f>
        <v>0.25</v>
      </c>
      <c r="F11" s="106" t="s">
        <v>46</v>
      </c>
      <c r="G11" s="105" t="s">
        <v>505</v>
      </c>
      <c r="H11" s="104"/>
      <c r="I11" s="1018"/>
      <c r="J11" s="1017"/>
    </row>
    <row r="12" spans="1:10" ht="25.5" x14ac:dyDescent="0.25">
      <c r="A12" s="142">
        <v>5</v>
      </c>
      <c r="B12" s="1016" t="s">
        <v>504</v>
      </c>
      <c r="C12" s="104">
        <v>0.25</v>
      </c>
      <c r="D12" s="104">
        <v>0</v>
      </c>
      <c r="E12" s="104">
        <f>C12-D12</f>
        <v>0.25</v>
      </c>
      <c r="F12" s="106" t="s">
        <v>46</v>
      </c>
      <c r="G12" s="105" t="s">
        <v>505</v>
      </c>
      <c r="H12" s="104"/>
      <c r="I12" s="1018"/>
      <c r="J12" s="1017"/>
    </row>
    <row r="13" spans="1:10" s="1024" customFormat="1" ht="15" x14ac:dyDescent="0.25">
      <c r="A13" s="1019"/>
      <c r="B13" s="1013" t="s">
        <v>299</v>
      </c>
      <c r="C13" s="1020">
        <f>SUM(C8:C12)</f>
        <v>1.45</v>
      </c>
      <c r="D13" s="1020"/>
      <c r="E13" s="1020">
        <f>SUM(E8:E12)</f>
        <v>1.45</v>
      </c>
      <c r="F13" s="1021"/>
      <c r="G13" s="164"/>
      <c r="H13" s="164"/>
      <c r="I13" s="1022"/>
      <c r="J13" s="1023"/>
    </row>
    <row r="14" spans="1:10" s="216" customFormat="1" ht="21.75" customHeight="1" x14ac:dyDescent="0.25">
      <c r="A14" s="455" t="s">
        <v>260</v>
      </c>
      <c r="B14" s="1185" t="s">
        <v>164</v>
      </c>
      <c r="C14" s="1186"/>
      <c r="D14" s="1186"/>
      <c r="E14" s="1186"/>
      <c r="F14" s="1186"/>
      <c r="G14" s="1186"/>
      <c r="H14" s="1186"/>
      <c r="I14" s="1186"/>
      <c r="J14" s="1187"/>
    </row>
    <row r="15" spans="1:10" s="1026" customFormat="1" ht="20.25" customHeight="1" x14ac:dyDescent="0.25">
      <c r="A15" s="1025" t="s">
        <v>292</v>
      </c>
      <c r="B15" s="1175" t="s">
        <v>166</v>
      </c>
      <c r="C15" s="1176"/>
      <c r="D15" s="1176"/>
      <c r="E15" s="1176"/>
      <c r="F15" s="1176"/>
      <c r="G15" s="1176"/>
      <c r="H15" s="1176"/>
      <c r="I15" s="1176"/>
      <c r="J15" s="1177"/>
    </row>
    <row r="16" spans="1:10" s="115" customFormat="1" ht="51" x14ac:dyDescent="0.25">
      <c r="A16" s="142">
        <v>1</v>
      </c>
      <c r="B16" s="1016" t="str">
        <f>[5]DHT_DTL!$B$105</f>
        <v>Công trình thủy lợi hồ chứa nước Ia Thul, tỉnh Gia Lai</v>
      </c>
      <c r="C16" s="105">
        <f>[5]DHT_DTL!$E$83+[5]DHT_DTL!$E$105+[5]DHT_DTL!$E$72+[5]DHT_DTL!$E$94</f>
        <v>654.70000000000005</v>
      </c>
      <c r="D16" s="104">
        <v>0</v>
      </c>
      <c r="E16" s="105">
        <f>C16-D16</f>
        <v>654.70000000000005</v>
      </c>
      <c r="F16" s="106" t="s">
        <v>250</v>
      </c>
      <c r="G16" s="82"/>
      <c r="H16" s="106"/>
      <c r="I16" s="1027" t="s">
        <v>378</v>
      </c>
      <c r="J16" s="1017" t="s">
        <v>488</v>
      </c>
    </row>
    <row r="17" spans="1:10" s="115" customFormat="1" ht="25.5" x14ac:dyDescent="0.25">
      <c r="A17" s="142">
        <v>2</v>
      </c>
      <c r="B17" s="1016" t="str">
        <f>[5]DHT_DNL!$B$8</f>
        <v>Hoàn thiện lưới điện phân phối tỉnh Gia Lai (đồng bộ dự án KfW3.1)</v>
      </c>
      <c r="C17" s="105">
        <f>[5]DHT_DNL!$E$8*9</f>
        <v>0.36</v>
      </c>
      <c r="D17" s="105">
        <f>[5]DHT_DNL!$E$8*9</f>
        <v>0.36</v>
      </c>
      <c r="E17" s="105">
        <f>[5]DHT_DNL!$E$8*9</f>
        <v>0.36</v>
      </c>
      <c r="F17" s="106" t="s">
        <v>250</v>
      </c>
      <c r="G17" s="82"/>
      <c r="H17" s="106" t="s">
        <v>263</v>
      </c>
      <c r="I17" s="1027"/>
      <c r="J17" s="1017"/>
    </row>
    <row r="18" spans="1:10" s="115" customFormat="1" ht="25.5" x14ac:dyDescent="0.25">
      <c r="A18" s="142">
        <v>3</v>
      </c>
      <c r="B18" s="1016" t="str">
        <f>[5]DHT_DNL!$B$9</f>
        <v>Đường dây 500KV Pleiku - Krong Buck</v>
      </c>
      <c r="C18" s="105">
        <v>3</v>
      </c>
      <c r="D18" s="82"/>
      <c r="E18" s="105">
        <v>3</v>
      </c>
      <c r="F18" s="106" t="s">
        <v>250</v>
      </c>
      <c r="G18" s="82"/>
      <c r="H18" s="106" t="s">
        <v>263</v>
      </c>
      <c r="I18" s="1027"/>
      <c r="J18" s="1017"/>
    </row>
    <row r="19" spans="1:10" s="1024" customFormat="1" ht="15" x14ac:dyDescent="0.25">
      <c r="A19" s="1019"/>
      <c r="B19" s="1013" t="s">
        <v>299</v>
      </c>
      <c r="C19" s="1020">
        <f>SUM(C16:C18)</f>
        <v>658.06000000000006</v>
      </c>
      <c r="D19" s="1020"/>
      <c r="E19" s="1020">
        <f>SUM(E16:E18)</f>
        <v>658.06000000000006</v>
      </c>
      <c r="F19" s="1021"/>
      <c r="G19" s="164"/>
      <c r="H19" s="164"/>
      <c r="I19" s="1022"/>
      <c r="J19" s="1023"/>
    </row>
    <row r="20" spans="1:10" s="1026" customFormat="1" ht="20.25" customHeight="1" x14ac:dyDescent="0.25">
      <c r="A20" s="1025" t="s">
        <v>293</v>
      </c>
      <c r="B20" s="1175" t="s">
        <v>167</v>
      </c>
      <c r="C20" s="1176"/>
      <c r="D20" s="1176"/>
      <c r="E20" s="1176"/>
      <c r="F20" s="1176"/>
      <c r="G20" s="1176"/>
      <c r="H20" s="1176"/>
      <c r="I20" s="1176"/>
      <c r="J20" s="1177"/>
    </row>
    <row r="21" spans="1:10" s="115" customFormat="1" ht="38.25" x14ac:dyDescent="0.25">
      <c r="A21" s="142">
        <v>1</v>
      </c>
      <c r="B21" s="1016" t="s">
        <v>489</v>
      </c>
      <c r="C21" s="105">
        <v>1.4</v>
      </c>
      <c r="D21" s="104">
        <v>0</v>
      </c>
      <c r="E21" s="105">
        <f>C21-D21</f>
        <v>1.4</v>
      </c>
      <c r="F21" s="106" t="s">
        <v>250</v>
      </c>
      <c r="G21" s="82"/>
      <c r="H21" s="106" t="s">
        <v>490</v>
      </c>
      <c r="I21" s="1028"/>
      <c r="J21" s="1029" t="s">
        <v>491</v>
      </c>
    </row>
    <row r="22" spans="1:10" s="115" customFormat="1" ht="38.25" x14ac:dyDescent="0.25">
      <c r="A22" s="142">
        <v>2</v>
      </c>
      <c r="B22" s="1016" t="s">
        <v>492</v>
      </c>
      <c r="C22" s="105">
        <v>0.66</v>
      </c>
      <c r="D22" s="104">
        <v>0</v>
      </c>
      <c r="E22" s="105">
        <f t="shared" ref="E22:E37" si="0">C22-D22</f>
        <v>0.66</v>
      </c>
      <c r="F22" s="106" t="s">
        <v>250</v>
      </c>
      <c r="G22" s="82"/>
      <c r="H22" s="106" t="s">
        <v>345</v>
      </c>
      <c r="I22" s="1028" t="s">
        <v>379</v>
      </c>
      <c r="J22" s="1029" t="s">
        <v>491</v>
      </c>
    </row>
    <row r="23" spans="1:10" s="115" customFormat="1" ht="38.25" x14ac:dyDescent="0.25">
      <c r="A23" s="142">
        <v>3</v>
      </c>
      <c r="B23" s="1016" t="s">
        <v>493</v>
      </c>
      <c r="C23" s="105">
        <v>7</v>
      </c>
      <c r="D23" s="104"/>
      <c r="E23" s="105"/>
      <c r="F23" s="106" t="s">
        <v>250</v>
      </c>
      <c r="G23" s="82"/>
      <c r="H23" s="106" t="s">
        <v>494</v>
      </c>
      <c r="I23" s="1028"/>
      <c r="J23" s="1029" t="s">
        <v>491</v>
      </c>
    </row>
    <row r="24" spans="1:10" s="115" customFormat="1" ht="38.25" x14ac:dyDescent="0.25">
      <c r="A24" s="142">
        <v>4</v>
      </c>
      <c r="B24" s="1016" t="s">
        <v>495</v>
      </c>
      <c r="C24" s="105">
        <v>0.4</v>
      </c>
      <c r="D24" s="104"/>
      <c r="E24" s="105"/>
      <c r="F24" s="106" t="s">
        <v>250</v>
      </c>
      <c r="G24" s="82"/>
      <c r="H24" s="106" t="s">
        <v>345</v>
      </c>
      <c r="I24" s="1028"/>
      <c r="J24" s="1029" t="s">
        <v>491</v>
      </c>
    </row>
    <row r="25" spans="1:10" ht="51" x14ac:dyDescent="0.25">
      <c r="A25" s="142">
        <v>5</v>
      </c>
      <c r="B25" s="1016" t="str">
        <f>[5]DHT_DGT!$B$31</f>
        <v>Đường liên xã Ia Mrơn đi Ia Yeng (nhánh 1: Đoạn từ Quốc lộ Trường Sơn Đông (nhà ông Tuấn) đến đường BTXM đi xã Ia Yeng; nhánh 2: từ đường BTXM hiện trạng đến Quốc lộ Trường Sơn Đông)</v>
      </c>
      <c r="C25" s="105">
        <f>[5]DHT_DGT!$E$31</f>
        <v>4</v>
      </c>
      <c r="D25" s="104">
        <v>0</v>
      </c>
      <c r="E25" s="105">
        <f>C25-D25</f>
        <v>4</v>
      </c>
      <c r="F25" s="106" t="s">
        <v>250</v>
      </c>
      <c r="G25" s="82"/>
      <c r="H25" s="106" t="str">
        <f>[5]DHT_DGT!$B$26</f>
        <v>Xã Ia Mrơn</v>
      </c>
      <c r="I25" s="1027" t="s">
        <v>487</v>
      </c>
      <c r="J25" s="1029" t="s">
        <v>491</v>
      </c>
    </row>
    <row r="26" spans="1:10" ht="38.25" x14ac:dyDescent="0.25">
      <c r="A26" s="142">
        <v>6</v>
      </c>
      <c r="B26" s="1016" t="s">
        <v>496</v>
      </c>
      <c r="C26" s="105">
        <v>4.3</v>
      </c>
      <c r="D26" s="104"/>
      <c r="E26" s="105"/>
      <c r="F26" s="106" t="s">
        <v>250</v>
      </c>
      <c r="G26" s="82"/>
      <c r="H26" s="106" t="s">
        <v>497</v>
      </c>
      <c r="I26" s="1028"/>
      <c r="J26" s="1029" t="s">
        <v>491</v>
      </c>
    </row>
    <row r="27" spans="1:10" ht="38.25" x14ac:dyDescent="0.25">
      <c r="A27" s="142">
        <v>7</v>
      </c>
      <c r="B27" s="1016" t="str">
        <f>[5]DHT_DGT!$B$72</f>
        <v>Đường liên xã Ia Broăi đi Chư Mố (Đoạn ra khu sản xuất tập trung cánh đồng xã Ia Broăi-Ia Tul-Chư Mố</v>
      </c>
      <c r="C27" s="105">
        <f>[5]DHT_DGT!$E$72*3</f>
        <v>3.5</v>
      </c>
      <c r="D27" s="104">
        <v>0</v>
      </c>
      <c r="E27" s="105">
        <f>C27-D27</f>
        <v>3.5</v>
      </c>
      <c r="F27" s="106" t="s">
        <v>250</v>
      </c>
      <c r="G27" s="82"/>
      <c r="H27" s="106" t="s">
        <v>370</v>
      </c>
      <c r="I27" s="1027" t="s">
        <v>487</v>
      </c>
      <c r="J27" s="1029" t="s">
        <v>491</v>
      </c>
    </row>
    <row r="28" spans="1:10" ht="38.25" x14ac:dyDescent="0.25">
      <c r="A28" s="142">
        <v>8</v>
      </c>
      <c r="B28" s="1016" t="str">
        <f>[5]DHT_DGT!$B$85</f>
        <v>Đường giao thông đến kênh trạm bơm số 01</v>
      </c>
      <c r="C28" s="105">
        <f>[5]DHT_DGT!$E$85</f>
        <v>0.2</v>
      </c>
      <c r="D28" s="104">
        <v>0</v>
      </c>
      <c r="E28" s="105">
        <f t="shared" si="0"/>
        <v>0.2</v>
      </c>
      <c r="F28" s="106" t="str">
        <f>F22</f>
        <v>Đất phát triển hạ tầng</v>
      </c>
      <c r="G28" s="82"/>
      <c r="H28" s="106" t="str">
        <f>[5]DHT_DGT!$B$82</f>
        <v>Xã Ia Tul</v>
      </c>
      <c r="I28" s="1028" t="s">
        <v>379</v>
      </c>
      <c r="J28" s="1017" t="str">
        <f>[5]DHT_DGT!$F$85</f>
        <v>Nghị quyết số 139/NQ-HĐND ngày 6/12/2018 của HĐND tỉnh</v>
      </c>
    </row>
    <row r="29" spans="1:10" ht="38.25" x14ac:dyDescent="0.25">
      <c r="A29" s="142">
        <v>9</v>
      </c>
      <c r="B29" s="1016" t="str">
        <f>[5]DHT_DGT!$B$86</f>
        <v>Đường  giao thông nội đồng trạm bơm điện số 02</v>
      </c>
      <c r="C29" s="105">
        <f>[5]DHT_DGT!$E$86</f>
        <v>0.2</v>
      </c>
      <c r="D29" s="104">
        <v>0</v>
      </c>
      <c r="E29" s="105">
        <f t="shared" si="0"/>
        <v>0.2</v>
      </c>
      <c r="F29" s="106" t="str">
        <f>F28</f>
        <v>Đất phát triển hạ tầng</v>
      </c>
      <c r="G29" s="82"/>
      <c r="H29" s="106" t="str">
        <f>[5]DHT_DGT!$B$82</f>
        <v>Xã Ia Tul</v>
      </c>
      <c r="I29" s="1028" t="s">
        <v>379</v>
      </c>
      <c r="J29" s="1017" t="str">
        <f>[5]DHT_DGT!$F$86</f>
        <v>Nghị quyết số 139/NQ-HĐND ngày 6/12/2018 của HĐND tỉnh</v>
      </c>
    </row>
    <row r="30" spans="1:10" s="115" customFormat="1" ht="38.25" x14ac:dyDescent="0.25">
      <c r="A30" s="142">
        <v>10</v>
      </c>
      <c r="B30" s="1016" t="str">
        <f>[5]DHT_DNL!$B$8</f>
        <v>Hoàn thiện lưới điện phân phối tỉnh Gia Lai (đồng bộ dự án KfW3.1)</v>
      </c>
      <c r="C30" s="105">
        <f>[5]DHT_DNL!$E$8*9</f>
        <v>0.36</v>
      </c>
      <c r="D30" s="104">
        <v>0</v>
      </c>
      <c r="E30" s="105">
        <f t="shared" si="0"/>
        <v>0.36</v>
      </c>
      <c r="F30" s="106" t="str">
        <f>F29</f>
        <v>Đất phát triển hạ tầng</v>
      </c>
      <c r="G30" s="82"/>
      <c r="H30" s="106" t="s">
        <v>369</v>
      </c>
      <c r="I30" s="1028" t="s">
        <v>379</v>
      </c>
      <c r="J30" s="1017" t="str">
        <f>[5]DHT_DGT!$F$86</f>
        <v>Nghị quyết số 139/NQ-HĐND ngày 6/12/2018 của HĐND tỉnh</v>
      </c>
    </row>
    <row r="31" spans="1:10" s="115" customFormat="1" ht="25.5" x14ac:dyDescent="0.25">
      <c r="A31" s="142">
        <v>11</v>
      </c>
      <c r="B31" s="1030" t="str">
        <f>[5]DHT_DNL!$B$39</f>
        <v>Thủy điện Ia Pa công ty Hưng Long</v>
      </c>
      <c r="C31" s="105">
        <f>[5]DHT_DNL!$E$39*2</f>
        <v>69.88</v>
      </c>
      <c r="D31" s="104">
        <v>0</v>
      </c>
      <c r="E31" s="105">
        <f t="shared" si="0"/>
        <v>69.88</v>
      </c>
      <c r="F31" s="1031" t="str">
        <f>F30</f>
        <v>Đất phát triển hạ tầng</v>
      </c>
      <c r="G31" s="82"/>
      <c r="H31" s="106" t="s">
        <v>517</v>
      </c>
      <c r="I31" s="1028" t="s">
        <v>379</v>
      </c>
      <c r="J31" s="1017" t="s">
        <v>482</v>
      </c>
    </row>
    <row r="32" spans="1:10" s="115" customFormat="1" ht="25.5" x14ac:dyDescent="0.25">
      <c r="A32" s="142">
        <v>12</v>
      </c>
      <c r="B32" s="1016" t="str">
        <f>[5]DHT_DNL!$B$50</f>
        <v>Đất dự phòng đấu nối</v>
      </c>
      <c r="C32" s="105">
        <v>1</v>
      </c>
      <c r="D32" s="104">
        <v>0</v>
      </c>
      <c r="E32" s="105">
        <f t="shared" si="0"/>
        <v>1</v>
      </c>
      <c r="F32" s="106" t="s">
        <v>250</v>
      </c>
      <c r="G32" s="82"/>
      <c r="H32" s="106" t="s">
        <v>514</v>
      </c>
      <c r="I32" s="1028" t="s">
        <v>379</v>
      </c>
      <c r="J32" s="1017"/>
    </row>
    <row r="33" spans="1:10" s="115" customFormat="1" ht="25.5" x14ac:dyDescent="0.25">
      <c r="A33" s="142">
        <v>13</v>
      </c>
      <c r="B33" s="1016" t="str">
        <f>[5]DDL!$B$38</f>
        <v>Khu du lich làng BLôm</v>
      </c>
      <c r="C33" s="105">
        <f>[5]DDL!$E$38</f>
        <v>8.18</v>
      </c>
      <c r="D33" s="104">
        <v>0</v>
      </c>
      <c r="E33" s="105">
        <f t="shared" si="0"/>
        <v>8.18</v>
      </c>
      <c r="F33" s="106" t="s">
        <v>387</v>
      </c>
      <c r="G33" s="82"/>
      <c r="H33" s="106" t="str">
        <f>[5]DDL!$B$37</f>
        <v>Xã Kim Tân</v>
      </c>
      <c r="I33" s="1028" t="s">
        <v>379</v>
      </c>
      <c r="J33" s="1017" t="s">
        <v>481</v>
      </c>
    </row>
    <row r="34" spans="1:10" s="115" customFormat="1" ht="25.5" x14ac:dyDescent="0.25">
      <c r="A34" s="142">
        <v>14</v>
      </c>
      <c r="B34" s="1016" t="str">
        <f>[5]DDL!$B$39</f>
        <v>Khu du lịch thác Voi</v>
      </c>
      <c r="C34" s="105">
        <f>[5]DDL!$E$39</f>
        <v>7</v>
      </c>
      <c r="D34" s="104">
        <v>0</v>
      </c>
      <c r="E34" s="105">
        <f t="shared" si="0"/>
        <v>7</v>
      </c>
      <c r="F34" s="106" t="str">
        <f>F33</f>
        <v>Đất du lịch</v>
      </c>
      <c r="G34" s="82"/>
      <c r="H34" s="106" t="str">
        <f>[5]DDL!$B$37</f>
        <v>Xã Kim Tân</v>
      </c>
      <c r="I34" s="1028" t="s">
        <v>379</v>
      </c>
      <c r="J34" s="1017" t="s">
        <v>481</v>
      </c>
    </row>
    <row r="35" spans="1:10" ht="25.5" x14ac:dyDescent="0.25">
      <c r="A35" s="142">
        <v>15</v>
      </c>
      <c r="B35" s="1016" t="str">
        <f>[5]DDL!$B$83</f>
        <v>Đất du lịch khu vực suối Tul</v>
      </c>
      <c r="C35" s="105">
        <f>[5]DDL!$E$83</f>
        <v>7</v>
      </c>
      <c r="D35" s="104">
        <v>0</v>
      </c>
      <c r="E35" s="105">
        <f t="shared" si="0"/>
        <v>7</v>
      </c>
      <c r="F35" s="106" t="str">
        <f>F34</f>
        <v>Đất du lịch</v>
      </c>
      <c r="G35" s="82"/>
      <c r="H35" s="106" t="str">
        <f>[5]DDL!$B$82</f>
        <v>Xã Ia Tul</v>
      </c>
      <c r="I35" s="1028" t="s">
        <v>379</v>
      </c>
      <c r="J35" s="1017" t="s">
        <v>481</v>
      </c>
    </row>
    <row r="36" spans="1:10" ht="81.75" customHeight="1" x14ac:dyDescent="0.25">
      <c r="A36" s="142">
        <v>16</v>
      </c>
      <c r="B36" s="1016" t="str">
        <f>[5]DDL!$B$105</f>
        <v>Quy hoạch đất du lịch núi Chư Mố</v>
      </c>
      <c r="C36" s="105">
        <f>[5]DDL!$E$105</f>
        <v>48</v>
      </c>
      <c r="D36" s="104">
        <v>0</v>
      </c>
      <c r="E36" s="105">
        <f t="shared" si="0"/>
        <v>48</v>
      </c>
      <c r="F36" s="106" t="str">
        <f>F35</f>
        <v>Đất du lịch</v>
      </c>
      <c r="G36" s="82"/>
      <c r="H36" s="106" t="str">
        <f>[5]DDL!$B$104</f>
        <v>Xã Chư Mố</v>
      </c>
      <c r="I36" s="1028" t="s">
        <v>379</v>
      </c>
      <c r="J36" s="1017" t="str">
        <f>[5]DDL!$F$105</f>
        <v>CV 1476/UBND-VP VV xin góp ý đối với nhiệm vụ quy hoạch chung xây dựng trung tâm huyện IaPa đến năm 2035 và đầu tư phát triển khu du lịch tại núi Chư Mố</v>
      </c>
    </row>
    <row r="37" spans="1:10" s="115" customFormat="1" ht="18.75" customHeight="1" x14ac:dyDescent="0.25">
      <c r="A37" s="142">
        <v>17</v>
      </c>
      <c r="B37" s="1016" t="str">
        <f>[5]ONT!$B$73</f>
        <v xml:space="preserve">Dự án sắp xếp khu dân cư, xây dựng  thôn, làng kiểu mẫu NTM </v>
      </c>
      <c r="C37" s="105">
        <f>[5]ONT!$E$73</f>
        <v>2.35</v>
      </c>
      <c r="D37" s="104">
        <v>0</v>
      </c>
      <c r="E37" s="105">
        <f t="shared" si="0"/>
        <v>2.35</v>
      </c>
      <c r="F37" s="106" t="s">
        <v>375</v>
      </c>
      <c r="G37" s="82"/>
      <c r="H37" s="106" t="str">
        <f>[5]ONT!$C$73</f>
        <v>Bôn Jứ, xã Ia Broắi</v>
      </c>
      <c r="I37" s="1028" t="s">
        <v>379</v>
      </c>
      <c r="J37" s="1017" t="s">
        <v>482</v>
      </c>
    </row>
    <row r="38" spans="1:10" s="1024" customFormat="1" ht="15" x14ac:dyDescent="0.25">
      <c r="A38" s="1019"/>
      <c r="B38" s="1013" t="s">
        <v>299</v>
      </c>
      <c r="C38" s="1020">
        <f>SUM(C21:C37)</f>
        <v>165.42999999999998</v>
      </c>
      <c r="D38" s="1020"/>
      <c r="E38" s="1020">
        <f>SUM(E21:E37)</f>
        <v>153.72999999999999</v>
      </c>
      <c r="F38" s="1021"/>
      <c r="G38" s="164"/>
      <c r="H38" s="164"/>
      <c r="I38" s="1022"/>
      <c r="J38" s="1023"/>
    </row>
    <row r="39" spans="1:10" s="216" customFormat="1" ht="19.5" customHeight="1" x14ac:dyDescent="0.25">
      <c r="A39" s="1015" t="s">
        <v>253</v>
      </c>
      <c r="B39" s="1032" t="s">
        <v>254</v>
      </c>
      <c r="C39" s="1033"/>
      <c r="D39" s="1033"/>
      <c r="E39" s="1033"/>
      <c r="F39" s="1034"/>
      <c r="G39" s="1033"/>
      <c r="H39" s="1034"/>
      <c r="I39" s="1035"/>
      <c r="J39" s="1036"/>
    </row>
    <row r="40" spans="1:10" s="216" customFormat="1" ht="19.5" customHeight="1" x14ac:dyDescent="0.25">
      <c r="A40" s="455" t="s">
        <v>294</v>
      </c>
      <c r="B40" s="1185" t="s">
        <v>394</v>
      </c>
      <c r="C40" s="1186"/>
      <c r="D40" s="1186"/>
      <c r="E40" s="1186"/>
      <c r="F40" s="1186"/>
      <c r="G40" s="1186"/>
      <c r="H40" s="1186"/>
      <c r="I40" s="1186"/>
      <c r="J40" s="1187"/>
    </row>
    <row r="41" spans="1:10" s="330" customFormat="1" x14ac:dyDescent="0.25">
      <c r="A41" s="460"/>
      <c r="B41" s="339" t="str">
        <f>'[6]01CH'!B30</f>
        <v>Đất phát triển giao thông</v>
      </c>
      <c r="C41" s="343">
        <f>C42+C43+C44+C45+C46</f>
        <v>32.39</v>
      </c>
      <c r="D41" s="343">
        <f>D42+D43+D44+D45+D46</f>
        <v>0</v>
      </c>
      <c r="E41" s="343">
        <f>E42+E43+E44+E45+E46</f>
        <v>32.39</v>
      </c>
      <c r="F41" s="348"/>
      <c r="G41" s="344"/>
      <c r="H41" s="345"/>
      <c r="I41" s="506"/>
      <c r="J41" s="459"/>
    </row>
    <row r="42" spans="1:10" ht="28.5" customHeight="1" x14ac:dyDescent="0.25">
      <c r="A42" s="142">
        <v>1</v>
      </c>
      <c r="B42" s="1016" t="str">
        <f>[5]DHT_DGT!$B$28</f>
        <v>Đường bê tông xi măng nội đồng thôn H'lil 1</v>
      </c>
      <c r="C42" s="105">
        <f>[5]DHT_DGT!$E$28</f>
        <v>1</v>
      </c>
      <c r="D42" s="104">
        <v>0</v>
      </c>
      <c r="E42" s="105">
        <f t="shared" ref="E42:E56" si="1">C42-D42</f>
        <v>1</v>
      </c>
      <c r="F42" s="106" t="s">
        <v>250</v>
      </c>
      <c r="G42" s="82"/>
      <c r="H42" s="106" t="str">
        <f>[5]DHT_DGT!$B$26</f>
        <v>Xã Ia Mrơn</v>
      </c>
      <c r="I42" s="1027" t="s">
        <v>487</v>
      </c>
      <c r="J42" s="1017" t="str">
        <f>[5]DHT_DGT!F28</f>
        <v>Danh mục công trình đầu tư công trung hạn 2021-2025</v>
      </c>
    </row>
    <row r="43" spans="1:10" ht="25.5" x14ac:dyDescent="0.25">
      <c r="A43" s="142">
        <v>2</v>
      </c>
      <c r="B43" s="1016" t="str">
        <f>[5]DHT_DGT!$B$33</f>
        <v>Đoạn từ đường Phạm Hồng Thái đến đường Cù Chính Lan</v>
      </c>
      <c r="C43" s="105">
        <f>[5]DHT_DGT!$E$33</f>
        <v>0.32</v>
      </c>
      <c r="D43" s="104">
        <v>0</v>
      </c>
      <c r="E43" s="105">
        <f t="shared" si="1"/>
        <v>0.32</v>
      </c>
      <c r="F43" s="106" t="s">
        <v>250</v>
      </c>
      <c r="G43" s="82"/>
      <c r="H43" s="106" t="str">
        <f>[5]DHT_DGT!$B$26</f>
        <v>Xã Ia Mrơn</v>
      </c>
      <c r="I43" s="1027" t="s">
        <v>487</v>
      </c>
      <c r="J43" s="1017" t="str">
        <f>[5]DHT_DGT!F33</f>
        <v>Quyết định số 130/QĐ-SXD ngày 28/12/2017</v>
      </c>
    </row>
    <row r="44" spans="1:10" ht="25.5" x14ac:dyDescent="0.25">
      <c r="A44" s="142">
        <v>3</v>
      </c>
      <c r="B44" s="1016" t="str">
        <f>[5]DHT_DGT!$B$34</f>
        <v>Đoạn từ đường Phan Đình Phùng đến đường Nguyễn Văn Linh</v>
      </c>
      <c r="C44" s="105">
        <f>[5]DHT_DGT!$E$34</f>
        <v>0.47</v>
      </c>
      <c r="D44" s="104">
        <v>0</v>
      </c>
      <c r="E44" s="105">
        <f t="shared" si="1"/>
        <v>0.47</v>
      </c>
      <c r="F44" s="106" t="str">
        <f>F43</f>
        <v>Đất phát triển hạ tầng</v>
      </c>
      <c r="G44" s="82"/>
      <c r="H44" s="106" t="str">
        <f>[5]DHT_DGT!$B$26</f>
        <v>Xã Ia Mrơn</v>
      </c>
      <c r="I44" s="1027" t="s">
        <v>487</v>
      </c>
      <c r="J44" s="1017" t="str">
        <f>[5]DHT_DGT!F34</f>
        <v>Quyết định số 130/QĐ-SXD ngày 28/12/2017</v>
      </c>
    </row>
    <row r="45" spans="1:10" ht="25.5" x14ac:dyDescent="0.25">
      <c r="A45" s="142">
        <v>4</v>
      </c>
      <c r="B45" s="1016" t="str">
        <f>[5]DHT_DGT!$B$38</f>
        <v>Đầu tư kết cấu hạ tầng</v>
      </c>
      <c r="C45" s="105">
        <f>[5]DHT_DGT!$E$38</f>
        <v>30</v>
      </c>
      <c r="D45" s="104">
        <v>0</v>
      </c>
      <c r="E45" s="105">
        <f t="shared" si="1"/>
        <v>30</v>
      </c>
      <c r="F45" s="106" t="str">
        <f>F44</f>
        <v>Đất phát triển hạ tầng</v>
      </c>
      <c r="G45" s="82"/>
      <c r="H45" s="106" t="str">
        <f>[5]DHT_DGT!$B$37</f>
        <v>Xã Kim Tân</v>
      </c>
      <c r="I45" s="1027" t="s">
        <v>487</v>
      </c>
      <c r="J45" s="1017" t="str">
        <f>[5]DHT_DGT!F38</f>
        <v>Quyết định số 766/QĐ-UBND</v>
      </c>
    </row>
    <row r="46" spans="1:10" ht="38.25" x14ac:dyDescent="0.25">
      <c r="A46" s="142">
        <v>5</v>
      </c>
      <c r="B46" s="1016" t="str">
        <f>[5]DHT_DGT!$B$41</f>
        <v>Đường Trần Quốc Toản</v>
      </c>
      <c r="C46" s="105">
        <f>[5]DHT_DGT!$E$41</f>
        <v>0.6</v>
      </c>
      <c r="D46" s="104">
        <v>0</v>
      </c>
      <c r="E46" s="105">
        <f t="shared" si="1"/>
        <v>0.6</v>
      </c>
      <c r="F46" s="106" t="str">
        <f>F45</f>
        <v>Đất phát triển hạ tầng</v>
      </c>
      <c r="G46" s="82"/>
      <c r="H46" s="106" t="str">
        <f>[5]DHT_DGT!$B$37</f>
        <v>Xã Kim Tân</v>
      </c>
      <c r="I46" s="1027" t="s">
        <v>487</v>
      </c>
      <c r="J46" s="1017" t="str">
        <f>[5]DHT_DGT!F41</f>
        <v>Văn bản số 956/UBND-VP 
ngày 20/6/2019 của UBND huyện</v>
      </c>
    </row>
    <row r="47" spans="1:10" ht="25.5" hidden="1" x14ac:dyDescent="0.25">
      <c r="A47" s="142">
        <v>8</v>
      </c>
      <c r="B47" s="1016" t="str">
        <f>[5]DHT_DGT!$B$60</f>
        <v>Đường tràn qua thao trường huấn luyện huyện và khu sản xuất xã Pờ Tó</v>
      </c>
      <c r="C47" s="105">
        <f>[5]DHT_DGT!$E$60</f>
        <v>1.4</v>
      </c>
      <c r="D47" s="104">
        <v>0</v>
      </c>
      <c r="E47" s="105">
        <f t="shared" si="1"/>
        <v>1.4</v>
      </c>
      <c r="F47" s="106" t="e">
        <f>#REF!</f>
        <v>#REF!</v>
      </c>
      <c r="G47" s="82"/>
      <c r="H47" s="106" t="str">
        <f>[5]DHT_DGT!$B$59</f>
        <v>Xã Pờ Tó</v>
      </c>
      <c r="I47" s="1027" t="s">
        <v>487</v>
      </c>
      <c r="J47" s="1017" t="e">
        <f>[5]DHT_DGT!$F$60</f>
        <v>#REF!</v>
      </c>
    </row>
    <row r="48" spans="1:10" hidden="1" x14ac:dyDescent="0.25">
      <c r="A48" s="142">
        <v>9</v>
      </c>
      <c r="B48" s="1037" t="str">
        <f>[5]DHT_DGT!$B$61</f>
        <v>Đường đi nội đồng, nội thôn</v>
      </c>
      <c r="C48" s="105" t="e">
        <f>[5]DHT_DGT!$E$61</f>
        <v>#REF!</v>
      </c>
      <c r="D48" s="104">
        <v>0</v>
      </c>
      <c r="E48" s="105" t="e">
        <f t="shared" si="1"/>
        <v>#REF!</v>
      </c>
      <c r="F48" s="106" t="e">
        <f>#REF!</f>
        <v>#REF!</v>
      </c>
      <c r="G48" s="82"/>
      <c r="H48" s="106" t="str">
        <f>[5]DHT_DGT!$B$59</f>
        <v>Xã Pờ Tó</v>
      </c>
      <c r="I48" s="1027" t="s">
        <v>487</v>
      </c>
      <c r="J48" s="1017" t="e">
        <f>J47</f>
        <v>#REF!</v>
      </c>
    </row>
    <row r="49" spans="1:10" hidden="1" x14ac:dyDescent="0.25">
      <c r="A49" s="142">
        <v>10</v>
      </c>
      <c r="B49" s="1016" t="str">
        <f>[5]DHT_DGT!$B$62</f>
        <v>Đường nội đồng thôn 2-bãi bắn</v>
      </c>
      <c r="C49" s="105" t="e">
        <f>[5]DHT_DGT!$E$62</f>
        <v>#REF!</v>
      </c>
      <c r="D49" s="104">
        <v>0</v>
      </c>
      <c r="E49" s="105" t="e">
        <f t="shared" si="1"/>
        <v>#REF!</v>
      </c>
      <c r="F49" s="106" t="e">
        <f>F47</f>
        <v>#REF!</v>
      </c>
      <c r="G49" s="82"/>
      <c r="H49" s="106" t="str">
        <f>[5]DHT_DGT!$B$59</f>
        <v>Xã Pờ Tó</v>
      </c>
      <c r="I49" s="1027" t="s">
        <v>487</v>
      </c>
      <c r="J49" s="1017" t="e">
        <f>J48</f>
        <v>#REF!</v>
      </c>
    </row>
    <row r="50" spans="1:10" ht="38.25" hidden="1" x14ac:dyDescent="0.25">
      <c r="A50" s="142">
        <v>11</v>
      </c>
      <c r="B50" s="1016" t="str">
        <f>[5]DHT_DGT!$B$71</f>
        <v>Nâng cấp mở rộng, sửa chữa đường liên xã phía đông Sông Ba</v>
      </c>
      <c r="C50" s="105" t="e">
        <f>[5]DHT_DGT!$E$71*4</f>
        <v>#REF!</v>
      </c>
      <c r="D50" s="104">
        <v>0</v>
      </c>
      <c r="E50" s="105" t="e">
        <f t="shared" si="1"/>
        <v>#REF!</v>
      </c>
      <c r="F50" s="106" t="e">
        <f>F47</f>
        <v>#REF!</v>
      </c>
      <c r="G50" s="82"/>
      <c r="H50" s="106" t="s">
        <v>612</v>
      </c>
      <c r="I50" s="1027" t="s">
        <v>487</v>
      </c>
      <c r="J50" s="1017" t="e">
        <f>[5]DHT_DGT!$F$71</f>
        <v>#REF!</v>
      </c>
    </row>
    <row r="51" spans="1:10" hidden="1" x14ac:dyDescent="0.25">
      <c r="A51" s="142">
        <v>12</v>
      </c>
      <c r="B51" s="1016"/>
      <c r="C51" s="105"/>
      <c r="D51" s="82"/>
      <c r="E51" s="105">
        <f t="shared" si="1"/>
        <v>0</v>
      </c>
      <c r="F51" s="106"/>
      <c r="G51" s="82"/>
      <c r="H51" s="106"/>
      <c r="I51" s="1027"/>
      <c r="J51" s="1017"/>
    </row>
    <row r="52" spans="1:10" hidden="1" x14ac:dyDescent="0.25">
      <c r="A52" s="142">
        <v>13</v>
      </c>
      <c r="B52" s="1016"/>
      <c r="C52" s="105"/>
      <c r="D52" s="82"/>
      <c r="E52" s="105">
        <f t="shared" si="1"/>
        <v>0</v>
      </c>
      <c r="F52" s="106"/>
      <c r="G52" s="82"/>
      <c r="H52" s="106"/>
      <c r="I52" s="1027"/>
      <c r="J52" s="1017"/>
    </row>
    <row r="53" spans="1:10" hidden="1" x14ac:dyDescent="0.25">
      <c r="A53" s="142">
        <v>14</v>
      </c>
      <c r="B53" s="1016"/>
      <c r="C53" s="105"/>
      <c r="D53" s="82"/>
      <c r="E53" s="105">
        <f t="shared" si="1"/>
        <v>0</v>
      </c>
      <c r="F53" s="106"/>
      <c r="G53" s="82"/>
      <c r="H53" s="106"/>
      <c r="I53" s="1027"/>
      <c r="J53" s="1017"/>
    </row>
    <row r="54" spans="1:10" hidden="1" x14ac:dyDescent="0.25">
      <c r="A54" s="142">
        <v>15</v>
      </c>
      <c r="B54" s="1016"/>
      <c r="C54" s="105"/>
      <c r="D54" s="82"/>
      <c r="E54" s="105">
        <f t="shared" si="1"/>
        <v>0</v>
      </c>
      <c r="F54" s="106"/>
      <c r="G54" s="82"/>
      <c r="H54" s="106"/>
      <c r="I54" s="1027"/>
      <c r="J54" s="1017"/>
    </row>
    <row r="55" spans="1:10" hidden="1" x14ac:dyDescent="0.25">
      <c r="A55" s="142">
        <v>16</v>
      </c>
      <c r="B55" s="1016"/>
      <c r="C55" s="105"/>
      <c r="D55" s="82"/>
      <c r="E55" s="105">
        <f t="shared" si="1"/>
        <v>0</v>
      </c>
      <c r="F55" s="106"/>
      <c r="G55" s="82"/>
      <c r="H55" s="106"/>
      <c r="I55" s="1027"/>
      <c r="J55" s="1017"/>
    </row>
    <row r="56" spans="1:10" hidden="1" x14ac:dyDescent="0.25">
      <c r="A56" s="142">
        <v>17</v>
      </c>
      <c r="B56" s="1016"/>
      <c r="C56" s="105"/>
      <c r="D56" s="82"/>
      <c r="E56" s="105">
        <f t="shared" si="1"/>
        <v>0</v>
      </c>
      <c r="F56" s="106"/>
      <c r="G56" s="82"/>
      <c r="H56" s="106"/>
      <c r="I56" s="1027"/>
      <c r="J56" s="1017"/>
    </row>
    <row r="57" spans="1:10" s="330" customFormat="1" hidden="1" x14ac:dyDescent="0.25">
      <c r="A57" s="142">
        <v>18</v>
      </c>
      <c r="B57" s="339" t="s">
        <v>264</v>
      </c>
      <c r="C57" s="343" t="e">
        <f>SUM(C58:C62)</f>
        <v>#REF!</v>
      </c>
      <c r="D57" s="343"/>
      <c r="E57" s="343" t="e">
        <f>SUM(E58:E62)</f>
        <v>#REF!</v>
      </c>
      <c r="F57" s="348"/>
      <c r="G57" s="344"/>
      <c r="H57" s="346"/>
      <c r="I57" s="507"/>
      <c r="J57" s="459"/>
    </row>
    <row r="58" spans="1:10" ht="38.25" hidden="1" x14ac:dyDescent="0.25">
      <c r="A58" s="142">
        <v>19</v>
      </c>
      <c r="B58" s="1016" t="str">
        <f>[5]DHT_DTL!$B$38</f>
        <v>Mương tiêu nội đồng thôn Plơi Toan đoạn từ đất bà R'Ô Đơl đến đất Mí Tho (R'mah H'Buat)</v>
      </c>
      <c r="C58" s="105" t="e">
        <f>[5]DHT_DTL!$E$38</f>
        <v>#REF!</v>
      </c>
      <c r="D58" s="104">
        <v>0</v>
      </c>
      <c r="E58" s="105" t="e">
        <f>C58-D58</f>
        <v>#REF!</v>
      </c>
      <c r="F58" s="106" t="e">
        <f>F50</f>
        <v>#REF!</v>
      </c>
      <c r="G58" s="82"/>
      <c r="H58" s="106" t="str">
        <f>[5]DHT_DTL!$B$37</f>
        <v>Xã Kim Tân</v>
      </c>
      <c r="I58" s="1027"/>
      <c r="J58" s="1017" t="str">
        <f>[5]DHT_DTL!$F$38</f>
        <v>Danh mục công trình đầu tư công trung hạn 2021-2026</v>
      </c>
    </row>
    <row r="59" spans="1:10" ht="38.25" hidden="1" x14ac:dyDescent="0.25">
      <c r="A59" s="142">
        <v>20</v>
      </c>
      <c r="B59" s="1016" t="str">
        <f>[5]DHT_DTL!$B$71</f>
        <v>Hệ thống mương thoát nước Bôn Jứ</v>
      </c>
      <c r="C59" s="105" t="e">
        <f>[5]DHT_DTL!$E$71</f>
        <v>#REF!</v>
      </c>
      <c r="D59" s="104">
        <v>0</v>
      </c>
      <c r="E59" s="105" t="e">
        <f>C59-D59</f>
        <v>#REF!</v>
      </c>
      <c r="F59" s="106" t="e">
        <f>F50</f>
        <v>#REF!</v>
      </c>
      <c r="G59" s="82"/>
      <c r="H59" s="106" t="str">
        <f>[5]DHT_DTL!$B$70</f>
        <v>Xã Ia Broai</v>
      </c>
      <c r="I59" s="1027"/>
      <c r="J59" s="1017" t="str">
        <f>[5]DHT_DTL!$F$71</f>
        <v>Danh mục công trình đầu tư công trung hạn 2021-2026</v>
      </c>
    </row>
    <row r="60" spans="1:10" hidden="1" x14ac:dyDescent="0.25">
      <c r="A60" s="142">
        <v>21</v>
      </c>
      <c r="B60" s="1016"/>
      <c r="C60" s="105"/>
      <c r="D60" s="82"/>
      <c r="E60" s="105"/>
      <c r="F60" s="106"/>
      <c r="G60" s="82"/>
      <c r="H60" s="106"/>
      <c r="I60" s="1027"/>
      <c r="J60" s="1017"/>
    </row>
    <row r="61" spans="1:10" hidden="1" x14ac:dyDescent="0.25">
      <c r="A61" s="142">
        <v>22</v>
      </c>
      <c r="B61" s="1016"/>
      <c r="C61" s="105"/>
      <c r="D61" s="82"/>
      <c r="E61" s="105"/>
      <c r="F61" s="106"/>
      <c r="G61" s="82"/>
      <c r="H61" s="106"/>
      <c r="I61" s="1027"/>
      <c r="J61" s="1017"/>
    </row>
    <row r="62" spans="1:10" hidden="1" x14ac:dyDescent="0.25">
      <c r="A62" s="142">
        <v>23</v>
      </c>
      <c r="B62" s="1016"/>
      <c r="C62" s="105"/>
      <c r="D62" s="82"/>
      <c r="E62" s="105"/>
      <c r="F62" s="106"/>
      <c r="G62" s="82"/>
      <c r="H62" s="106"/>
      <c r="I62" s="1027"/>
      <c r="J62" s="1017"/>
    </row>
    <row r="63" spans="1:10" s="330" customFormat="1" hidden="1" x14ac:dyDescent="0.25">
      <c r="A63" s="142">
        <v>24</v>
      </c>
      <c r="B63" s="339" t="str">
        <f>'[6]01CH'!B32</f>
        <v>Đất xây dựng cơ sở văn hóa</v>
      </c>
      <c r="C63" s="343" t="e">
        <f>SUM(C64:C68)</f>
        <v>#REF!</v>
      </c>
      <c r="D63" s="343"/>
      <c r="E63" s="343" t="e">
        <f>SUM(E64:E68)</f>
        <v>#REF!</v>
      </c>
      <c r="F63" s="348"/>
      <c r="G63" s="344"/>
      <c r="H63" s="345"/>
      <c r="I63" s="506"/>
      <c r="J63" s="459"/>
    </row>
    <row r="64" spans="1:10" ht="38.25" hidden="1" x14ac:dyDescent="0.25">
      <c r="A64" s="142">
        <v>25</v>
      </c>
      <c r="B64" s="1016" t="str">
        <f>[5]DHT_DVH!$B$38</f>
        <v>Nhà văn hóa Thôn Mơ Nang 2</v>
      </c>
      <c r="C64" s="105" t="e">
        <f>[5]DHT_DVH!$E$38</f>
        <v>#REF!</v>
      </c>
      <c r="D64" s="104">
        <v>0</v>
      </c>
      <c r="E64" s="105" t="e">
        <f>C64-D64</f>
        <v>#REF!</v>
      </c>
      <c r="F64" s="106" t="e">
        <f>F50</f>
        <v>#REF!</v>
      </c>
      <c r="G64" s="82"/>
      <c r="H64" s="106" t="str">
        <f>[5]DHT_DVH!$B$37</f>
        <v>Xã Kim Tân</v>
      </c>
      <c r="I64" s="1027"/>
      <c r="J64" s="1017" t="str">
        <f>[5]DHT_DVH!$F$38</f>
        <v>Danh mục công trình đầu tư công trung hạn 2021-2025</v>
      </c>
    </row>
    <row r="65" spans="1:10" hidden="1" x14ac:dyDescent="0.25">
      <c r="A65" s="142">
        <v>26</v>
      </c>
      <c r="B65" s="1016"/>
      <c r="C65" s="105"/>
      <c r="D65" s="82"/>
      <c r="E65" s="105"/>
      <c r="F65" s="106"/>
      <c r="G65" s="82"/>
      <c r="H65" s="106"/>
      <c r="I65" s="1027"/>
      <c r="J65" s="1017"/>
    </row>
    <row r="66" spans="1:10" hidden="1" x14ac:dyDescent="0.25">
      <c r="A66" s="142">
        <v>27</v>
      </c>
      <c r="B66" s="1016"/>
      <c r="C66" s="105"/>
      <c r="D66" s="82"/>
      <c r="E66" s="105"/>
      <c r="F66" s="106"/>
      <c r="G66" s="82"/>
      <c r="H66" s="106"/>
      <c r="I66" s="1027"/>
      <c r="J66" s="1017"/>
    </row>
    <row r="67" spans="1:10" hidden="1" x14ac:dyDescent="0.25">
      <c r="A67" s="142">
        <v>28</v>
      </c>
      <c r="B67" s="1016"/>
      <c r="C67" s="105"/>
      <c r="D67" s="82"/>
      <c r="E67" s="105"/>
      <c r="F67" s="106"/>
      <c r="G67" s="82"/>
      <c r="H67" s="106"/>
      <c r="I67" s="1027"/>
      <c r="J67" s="1017"/>
    </row>
    <row r="68" spans="1:10" hidden="1" x14ac:dyDescent="0.25">
      <c r="A68" s="142">
        <v>29</v>
      </c>
      <c r="B68" s="1016"/>
      <c r="C68" s="105"/>
      <c r="D68" s="82"/>
      <c r="E68" s="105"/>
      <c r="F68" s="106"/>
      <c r="G68" s="82"/>
      <c r="H68" s="106"/>
      <c r="I68" s="1027"/>
      <c r="J68" s="1017"/>
    </row>
    <row r="69" spans="1:10" s="330" customFormat="1" hidden="1" x14ac:dyDescent="0.25">
      <c r="A69" s="142">
        <v>30</v>
      </c>
      <c r="B69" s="339" t="str">
        <f>'[6]01CH'!B33</f>
        <v>Đất xây dựng cơ sở y tế</v>
      </c>
      <c r="C69" s="343">
        <f>C70</f>
        <v>0</v>
      </c>
      <c r="D69" s="343"/>
      <c r="E69" s="343">
        <f>E70</f>
        <v>0</v>
      </c>
      <c r="F69" s="348"/>
      <c r="G69" s="344"/>
      <c r="H69" s="345"/>
      <c r="I69" s="506"/>
      <c r="J69" s="459"/>
    </row>
    <row r="70" spans="1:10" hidden="1" x14ac:dyDescent="0.25">
      <c r="A70" s="142">
        <v>31</v>
      </c>
      <c r="B70" s="1016"/>
      <c r="C70" s="105"/>
      <c r="D70" s="82"/>
      <c r="E70" s="105"/>
      <c r="F70" s="106"/>
      <c r="G70" s="82"/>
      <c r="H70" s="106"/>
      <c r="I70" s="1027"/>
      <c r="J70" s="1017"/>
    </row>
    <row r="71" spans="1:10" s="330" customFormat="1" x14ac:dyDescent="0.25">
      <c r="A71" s="460"/>
      <c r="B71" s="339" t="str">
        <f>'[6]01CH'!B34</f>
        <v>Đất xây dựng cơ sở giáo dục</v>
      </c>
      <c r="C71" s="343">
        <f>SUM(C72:C79)</f>
        <v>0.2</v>
      </c>
      <c r="D71" s="343"/>
      <c r="E71" s="343">
        <f>SUM(E72:E79)</f>
        <v>0.2</v>
      </c>
      <c r="F71" s="348"/>
      <c r="G71" s="344"/>
      <c r="H71" s="345"/>
      <c r="I71" s="506"/>
      <c r="J71" s="459"/>
    </row>
    <row r="72" spans="1:10" ht="18" customHeight="1" x14ac:dyDescent="0.25">
      <c r="A72" s="142">
        <v>1</v>
      </c>
      <c r="B72" s="1016" t="str">
        <f>[5]DHT_DGD!$B$105</f>
        <v xml:space="preserve">Mở rộng khuôn viên Trường Tiểu học </v>
      </c>
      <c r="C72" s="105">
        <f>[5]DHT_DGD!$E$105</f>
        <v>0.2</v>
      </c>
      <c r="D72" s="104">
        <v>0</v>
      </c>
      <c r="E72" s="105">
        <f>C72-D72</f>
        <v>0.2</v>
      </c>
      <c r="F72" s="106" t="s">
        <v>478</v>
      </c>
      <c r="G72" s="82"/>
      <c r="H72" s="106" t="str">
        <f>[5]DHT_DGD!$B$104</f>
        <v>Xã Chư Mố</v>
      </c>
      <c r="I72" s="1027" t="s">
        <v>487</v>
      </c>
      <c r="J72" s="1017" t="s">
        <v>481</v>
      </c>
    </row>
    <row r="73" spans="1:10" hidden="1" x14ac:dyDescent="0.25">
      <c r="A73" s="142">
        <v>60</v>
      </c>
      <c r="B73" s="1016"/>
      <c r="C73" s="105"/>
      <c r="D73" s="82"/>
      <c r="E73" s="105"/>
      <c r="F73" s="106"/>
      <c r="G73" s="82"/>
      <c r="H73" s="106"/>
      <c r="I73" s="1027"/>
      <c r="J73" s="1017"/>
    </row>
    <row r="74" spans="1:10" hidden="1" x14ac:dyDescent="0.25">
      <c r="A74" s="142">
        <v>61</v>
      </c>
      <c r="B74" s="1016"/>
      <c r="C74" s="105"/>
      <c r="D74" s="82"/>
      <c r="E74" s="105"/>
      <c r="F74" s="106"/>
      <c r="G74" s="82"/>
      <c r="H74" s="106"/>
      <c r="I74" s="1027"/>
      <c r="J74" s="1017"/>
    </row>
    <row r="75" spans="1:10" ht="45.95" hidden="1" customHeight="1" x14ac:dyDescent="0.25">
      <c r="A75" s="142">
        <v>62</v>
      </c>
      <c r="B75" s="1016"/>
      <c r="C75" s="105"/>
      <c r="D75" s="82"/>
      <c r="E75" s="105"/>
      <c r="F75" s="106"/>
      <c r="G75" s="82"/>
      <c r="H75" s="106"/>
      <c r="I75" s="1027"/>
      <c r="J75" s="1017"/>
    </row>
    <row r="76" spans="1:10" ht="45.95" hidden="1" customHeight="1" x14ac:dyDescent="0.25">
      <c r="A76" s="142">
        <v>63</v>
      </c>
      <c r="B76" s="1016"/>
      <c r="C76" s="105"/>
      <c r="D76" s="82"/>
      <c r="E76" s="105"/>
      <c r="F76" s="106"/>
      <c r="G76" s="82"/>
      <c r="H76" s="106"/>
      <c r="I76" s="1027"/>
      <c r="J76" s="1017"/>
    </row>
    <row r="77" spans="1:10" ht="45.95" hidden="1" customHeight="1" x14ac:dyDescent="0.25">
      <c r="A77" s="142">
        <v>64</v>
      </c>
      <c r="B77" s="1016"/>
      <c r="C77" s="105"/>
      <c r="D77" s="82"/>
      <c r="E77" s="105"/>
      <c r="F77" s="106"/>
      <c r="G77" s="82"/>
      <c r="H77" s="106"/>
      <c r="I77" s="1027"/>
      <c r="J77" s="1017"/>
    </row>
    <row r="78" spans="1:10" ht="45.95" hidden="1" customHeight="1" x14ac:dyDescent="0.25">
      <c r="A78" s="142">
        <v>65</v>
      </c>
      <c r="B78" s="1016"/>
      <c r="C78" s="105"/>
      <c r="D78" s="82"/>
      <c r="E78" s="105"/>
      <c r="F78" s="106"/>
      <c r="G78" s="82"/>
      <c r="H78" s="106"/>
      <c r="I78" s="1027"/>
      <c r="J78" s="1017"/>
    </row>
    <row r="79" spans="1:10" ht="45.95" hidden="1" customHeight="1" x14ac:dyDescent="0.25">
      <c r="A79" s="142">
        <v>66</v>
      </c>
      <c r="B79" s="1016"/>
      <c r="C79" s="105"/>
      <c r="D79" s="82"/>
      <c r="E79" s="105"/>
      <c r="F79" s="106"/>
      <c r="G79" s="82"/>
      <c r="H79" s="106"/>
      <c r="I79" s="1027"/>
      <c r="J79" s="1017"/>
    </row>
    <row r="80" spans="1:10" ht="45.95" hidden="1" customHeight="1" x14ac:dyDescent="0.25">
      <c r="A80" s="142">
        <v>67</v>
      </c>
      <c r="B80" s="1016"/>
      <c r="C80" s="105"/>
      <c r="D80" s="82"/>
      <c r="E80" s="105"/>
      <c r="F80" s="106"/>
      <c r="G80" s="82"/>
      <c r="H80" s="106"/>
      <c r="I80" s="1027"/>
      <c r="J80" s="1017"/>
    </row>
    <row r="81" spans="1:10" s="330" customFormat="1" x14ac:dyDescent="0.25">
      <c r="A81" s="460"/>
      <c r="B81" s="339" t="str">
        <f>'[6]01CH'!B35</f>
        <v>Đất xây dựng cơ sở thể dục thể thao</v>
      </c>
      <c r="C81" s="343">
        <f>SUM(C82:C99)</f>
        <v>2.2999999999999998</v>
      </c>
      <c r="D81" s="343"/>
      <c r="E81" s="343">
        <f>SUM(E82:E99)</f>
        <v>2.2999999999999998</v>
      </c>
      <c r="F81" s="348"/>
      <c r="G81" s="344"/>
      <c r="H81" s="346"/>
      <c r="I81" s="507"/>
      <c r="J81" s="459"/>
    </row>
    <row r="82" spans="1:10" ht="26.25" customHeight="1" x14ac:dyDescent="0.25">
      <c r="A82" s="142">
        <v>1</v>
      </c>
      <c r="B82" s="1016" t="str">
        <f>[5]DHT_DTT!$B$27</f>
        <v>Giao đất xây dựng sân bóng xã Ia Mrơn (xây dựng NTM)</v>
      </c>
      <c r="C82" s="105">
        <f>[5]DHT_DTT!$E$27</f>
        <v>1.8</v>
      </c>
      <c r="D82" s="104">
        <v>0</v>
      </c>
      <c r="E82" s="105">
        <f>C82-D82</f>
        <v>1.8</v>
      </c>
      <c r="F82" s="106" t="s">
        <v>628</v>
      </c>
      <c r="G82" s="82"/>
      <c r="H82" s="106" t="str">
        <f>[5]DHT_DTT!$B$26</f>
        <v>Xã Ia Mrơn</v>
      </c>
      <c r="I82" s="1027" t="s">
        <v>487</v>
      </c>
      <c r="J82" s="1017" t="s">
        <v>481</v>
      </c>
    </row>
    <row r="83" spans="1:10" ht="26.25" customHeight="1" x14ac:dyDescent="0.25">
      <c r="A83" s="142">
        <v>2</v>
      </c>
      <c r="B83" s="1016" t="str">
        <f>[5]DHT_DTT!$B$83</f>
        <v>Giao đất xây dựng sân bóng xã Ia Tul (xây dựng NTM)</v>
      </c>
      <c r="C83" s="105">
        <f>[5]DHT_DTT!$E$83</f>
        <v>0.5</v>
      </c>
      <c r="D83" s="104">
        <v>0</v>
      </c>
      <c r="E83" s="105">
        <f>C83-D83</f>
        <v>0.5</v>
      </c>
      <c r="F83" s="106" t="str">
        <f>F82</f>
        <v>Đất cơ sở thể dục thể thao</v>
      </c>
      <c r="G83" s="82"/>
      <c r="H83" s="106" t="str">
        <f>[5]DHT_DTT!$B$82</f>
        <v>Xã Ia Tul</v>
      </c>
      <c r="I83" s="1027" t="s">
        <v>487</v>
      </c>
      <c r="J83" s="1017" t="s">
        <v>482</v>
      </c>
    </row>
    <row r="84" spans="1:10" hidden="1" x14ac:dyDescent="0.25">
      <c r="A84" s="142">
        <v>70</v>
      </c>
      <c r="B84" s="1016"/>
      <c r="C84" s="105"/>
      <c r="D84" s="82"/>
      <c r="E84" s="105"/>
      <c r="F84" s="106"/>
      <c r="G84" s="82"/>
      <c r="H84" s="106"/>
      <c r="I84" s="1027"/>
      <c r="J84" s="1017"/>
    </row>
    <row r="85" spans="1:10" hidden="1" x14ac:dyDescent="0.25">
      <c r="A85" s="142">
        <v>71</v>
      </c>
      <c r="B85" s="1016"/>
      <c r="C85" s="105"/>
      <c r="D85" s="82"/>
      <c r="E85" s="105"/>
      <c r="F85" s="106"/>
      <c r="G85" s="82"/>
      <c r="H85" s="106"/>
      <c r="I85" s="1027"/>
      <c r="J85" s="1017"/>
    </row>
    <row r="86" spans="1:10" hidden="1" x14ac:dyDescent="0.25">
      <c r="A86" s="142">
        <v>72</v>
      </c>
      <c r="B86" s="1016"/>
      <c r="C86" s="105"/>
      <c r="D86" s="82"/>
      <c r="E86" s="105"/>
      <c r="F86" s="106"/>
      <c r="G86" s="82"/>
      <c r="H86" s="106"/>
      <c r="I86" s="1027"/>
      <c r="J86" s="1017"/>
    </row>
    <row r="87" spans="1:10" hidden="1" x14ac:dyDescent="0.25">
      <c r="A87" s="142">
        <v>73</v>
      </c>
      <c r="B87" s="1016"/>
      <c r="C87" s="105"/>
      <c r="D87" s="82"/>
      <c r="E87" s="105"/>
      <c r="F87" s="106"/>
      <c r="G87" s="82"/>
      <c r="H87" s="106"/>
      <c r="I87" s="1027"/>
      <c r="J87" s="1017"/>
    </row>
    <row r="88" spans="1:10" hidden="1" x14ac:dyDescent="0.25">
      <c r="A88" s="142">
        <v>74</v>
      </c>
      <c r="B88" s="1016"/>
      <c r="C88" s="105"/>
      <c r="D88" s="82"/>
      <c r="E88" s="105"/>
      <c r="F88" s="106"/>
      <c r="G88" s="82"/>
      <c r="H88" s="106"/>
      <c r="I88" s="1027"/>
      <c r="J88" s="1017"/>
    </row>
    <row r="89" spans="1:10" hidden="1" x14ac:dyDescent="0.25">
      <c r="A89" s="142">
        <v>75</v>
      </c>
      <c r="B89" s="1016"/>
      <c r="C89" s="105"/>
      <c r="D89" s="82"/>
      <c r="E89" s="105"/>
      <c r="F89" s="106"/>
      <c r="G89" s="82"/>
      <c r="H89" s="106"/>
      <c r="I89" s="1027"/>
      <c r="J89" s="1017"/>
    </row>
    <row r="90" spans="1:10" hidden="1" x14ac:dyDescent="0.25">
      <c r="A90" s="142">
        <v>76</v>
      </c>
      <c r="B90" s="1016"/>
      <c r="C90" s="105"/>
      <c r="D90" s="82"/>
      <c r="E90" s="105"/>
      <c r="F90" s="106"/>
      <c r="G90" s="82"/>
      <c r="H90" s="106"/>
      <c r="I90" s="1027"/>
      <c r="J90" s="1017"/>
    </row>
    <row r="91" spans="1:10" hidden="1" x14ac:dyDescent="0.25">
      <c r="A91" s="142">
        <v>77</v>
      </c>
      <c r="B91" s="1016"/>
      <c r="C91" s="105"/>
      <c r="D91" s="82"/>
      <c r="E91" s="105"/>
      <c r="F91" s="106"/>
      <c r="G91" s="82"/>
      <c r="H91" s="106"/>
      <c r="I91" s="1027"/>
      <c r="J91" s="1017"/>
    </row>
    <row r="92" spans="1:10" hidden="1" x14ac:dyDescent="0.25">
      <c r="A92" s="142">
        <v>78</v>
      </c>
      <c r="B92" s="1016"/>
      <c r="C92" s="105"/>
      <c r="D92" s="82"/>
      <c r="E92" s="105"/>
      <c r="F92" s="106"/>
      <c r="G92" s="82"/>
      <c r="H92" s="106"/>
      <c r="I92" s="1027"/>
      <c r="J92" s="1017"/>
    </row>
    <row r="93" spans="1:10" hidden="1" x14ac:dyDescent="0.25">
      <c r="A93" s="142">
        <v>79</v>
      </c>
      <c r="B93" s="1016"/>
      <c r="C93" s="105"/>
      <c r="D93" s="82"/>
      <c r="E93" s="105"/>
      <c r="F93" s="106"/>
      <c r="G93" s="82"/>
      <c r="H93" s="106"/>
      <c r="I93" s="1027"/>
      <c r="J93" s="1017"/>
    </row>
    <row r="94" spans="1:10" hidden="1" x14ac:dyDescent="0.25">
      <c r="A94" s="142">
        <v>80</v>
      </c>
      <c r="B94" s="1016"/>
      <c r="C94" s="105"/>
      <c r="D94" s="82"/>
      <c r="E94" s="105"/>
      <c r="F94" s="106"/>
      <c r="G94" s="82"/>
      <c r="H94" s="106"/>
      <c r="I94" s="1027"/>
      <c r="J94" s="1017"/>
    </row>
    <row r="95" spans="1:10" hidden="1" x14ac:dyDescent="0.25">
      <c r="A95" s="142">
        <v>81</v>
      </c>
      <c r="B95" s="1016"/>
      <c r="C95" s="105"/>
      <c r="D95" s="82"/>
      <c r="E95" s="105"/>
      <c r="F95" s="106"/>
      <c r="G95" s="82"/>
      <c r="H95" s="106"/>
      <c r="I95" s="1027"/>
      <c r="J95" s="1017"/>
    </row>
    <row r="96" spans="1:10" hidden="1" x14ac:dyDescent="0.25">
      <c r="A96" s="142">
        <v>82</v>
      </c>
      <c r="B96" s="1016"/>
      <c r="C96" s="105"/>
      <c r="D96" s="82"/>
      <c r="E96" s="105"/>
      <c r="F96" s="106"/>
      <c r="G96" s="82"/>
      <c r="H96" s="106"/>
      <c r="I96" s="1027"/>
      <c r="J96" s="1017"/>
    </row>
    <row r="97" spans="1:10" hidden="1" x14ac:dyDescent="0.25">
      <c r="A97" s="142">
        <v>83</v>
      </c>
      <c r="B97" s="1016"/>
      <c r="C97" s="105"/>
      <c r="D97" s="82"/>
      <c r="E97" s="105"/>
      <c r="F97" s="106"/>
      <c r="G97" s="82"/>
      <c r="H97" s="106"/>
      <c r="I97" s="1027"/>
      <c r="J97" s="1017"/>
    </row>
    <row r="98" spans="1:10" hidden="1" x14ac:dyDescent="0.25">
      <c r="A98" s="142">
        <v>84</v>
      </c>
      <c r="B98" s="1016"/>
      <c r="C98" s="105"/>
      <c r="D98" s="82"/>
      <c r="E98" s="105"/>
      <c r="F98" s="106"/>
      <c r="G98" s="82"/>
      <c r="H98" s="106"/>
      <c r="I98" s="1027"/>
      <c r="J98" s="1017"/>
    </row>
    <row r="99" spans="1:10" hidden="1" x14ac:dyDescent="0.25">
      <c r="A99" s="142">
        <v>85</v>
      </c>
      <c r="B99" s="1016"/>
      <c r="C99" s="105"/>
      <c r="D99" s="82"/>
      <c r="E99" s="105"/>
      <c r="F99" s="106"/>
      <c r="G99" s="82"/>
      <c r="H99" s="106"/>
      <c r="I99" s="1027"/>
      <c r="J99" s="1017"/>
    </row>
    <row r="100" spans="1:10" hidden="1" x14ac:dyDescent="0.25">
      <c r="A100" s="142">
        <v>86</v>
      </c>
      <c r="B100" s="340" t="s">
        <v>265</v>
      </c>
      <c r="C100" s="1038"/>
      <c r="D100" s="190"/>
      <c r="E100" s="190"/>
      <c r="F100" s="191"/>
      <c r="G100" s="190"/>
      <c r="H100" s="1039"/>
      <c r="I100" s="1040"/>
      <c r="J100" s="458"/>
    </row>
    <row r="101" spans="1:10" hidden="1" x14ac:dyDescent="0.25">
      <c r="A101" s="142">
        <v>87</v>
      </c>
      <c r="B101" s="1016"/>
      <c r="C101" s="105"/>
      <c r="D101" s="82"/>
      <c r="E101" s="105">
        <f>C101-D101</f>
        <v>0</v>
      </c>
      <c r="F101" s="106"/>
      <c r="G101" s="82" t="s">
        <v>63</v>
      </c>
      <c r="H101" s="106"/>
      <c r="I101" s="1027"/>
      <c r="J101" s="1017"/>
    </row>
    <row r="102" spans="1:10" s="347" customFormat="1" hidden="1" x14ac:dyDescent="0.25">
      <c r="A102" s="460"/>
      <c r="B102" s="339" t="s">
        <v>68</v>
      </c>
      <c r="C102" s="343">
        <f>SUM(C103:C105)</f>
        <v>0</v>
      </c>
      <c r="D102" s="343"/>
      <c r="E102" s="343">
        <f>SUM(E103:E105)</f>
        <v>0</v>
      </c>
      <c r="F102" s="348"/>
      <c r="G102" s="344"/>
      <c r="H102" s="346"/>
      <c r="I102" s="507"/>
      <c r="J102" s="459"/>
    </row>
    <row r="103" spans="1:10" s="115" customFormat="1" hidden="1" x14ac:dyDescent="0.25">
      <c r="A103" s="142"/>
      <c r="B103" s="1016"/>
      <c r="C103" s="105"/>
      <c r="D103" s="104"/>
      <c r="E103" s="105"/>
      <c r="F103" s="106"/>
      <c r="G103" s="82"/>
      <c r="H103" s="106"/>
      <c r="I103" s="1027"/>
      <c r="J103" s="1017"/>
    </row>
    <row r="104" spans="1:10" s="115" customFormat="1" hidden="1" x14ac:dyDescent="0.25">
      <c r="A104" s="142">
        <v>87</v>
      </c>
      <c r="B104" s="1016"/>
      <c r="C104" s="105"/>
      <c r="D104" s="82"/>
      <c r="E104" s="105"/>
      <c r="F104" s="106"/>
      <c r="G104" s="82"/>
      <c r="H104" s="106"/>
      <c r="I104" s="1027"/>
      <c r="J104" s="1017"/>
    </row>
    <row r="105" spans="1:10" s="115" customFormat="1" hidden="1" x14ac:dyDescent="0.25">
      <c r="A105" s="142">
        <v>88</v>
      </c>
      <c r="B105" s="1016"/>
      <c r="C105" s="105"/>
      <c r="D105" s="82"/>
      <c r="E105" s="105"/>
      <c r="F105" s="106"/>
      <c r="G105" s="82"/>
      <c r="H105" s="106"/>
      <c r="I105" s="1027"/>
      <c r="J105" s="1017"/>
    </row>
    <row r="106" spans="1:10" s="330" customFormat="1" hidden="1" x14ac:dyDescent="0.25">
      <c r="A106" s="460"/>
      <c r="B106" s="339" t="s">
        <v>298</v>
      </c>
      <c r="C106" s="343">
        <f>SUM(C107:C109)</f>
        <v>0</v>
      </c>
      <c r="D106" s="343"/>
      <c r="E106" s="343">
        <f>SUM(E107:E109)</f>
        <v>0</v>
      </c>
      <c r="F106" s="348"/>
      <c r="G106" s="344"/>
      <c r="H106" s="346"/>
      <c r="I106" s="507"/>
      <c r="J106" s="459"/>
    </row>
    <row r="107" spans="1:10" hidden="1" x14ac:dyDescent="0.25">
      <c r="A107" s="142">
        <v>112</v>
      </c>
      <c r="B107" s="1016"/>
      <c r="C107" s="105"/>
      <c r="D107" s="82"/>
      <c r="E107" s="105"/>
      <c r="F107" s="106"/>
      <c r="G107" s="82"/>
      <c r="H107" s="106"/>
      <c r="I107" s="1027"/>
      <c r="J107" s="1017"/>
    </row>
    <row r="108" spans="1:10" hidden="1" x14ac:dyDescent="0.25">
      <c r="A108" s="142">
        <v>113</v>
      </c>
      <c r="B108" s="1016"/>
      <c r="C108" s="105"/>
      <c r="D108" s="82"/>
      <c r="E108" s="105"/>
      <c r="F108" s="106"/>
      <c r="G108" s="82"/>
      <c r="H108" s="106"/>
      <c r="I108" s="1027"/>
      <c r="J108" s="1017"/>
    </row>
    <row r="109" spans="1:10" hidden="1" x14ac:dyDescent="0.25">
      <c r="A109" s="142">
        <v>114</v>
      </c>
      <c r="B109" s="1016"/>
      <c r="C109" s="105"/>
      <c r="D109" s="82"/>
      <c r="E109" s="105"/>
      <c r="F109" s="106"/>
      <c r="G109" s="82"/>
      <c r="H109" s="106"/>
      <c r="I109" s="1027"/>
      <c r="J109" s="1017"/>
    </row>
    <row r="110" spans="1:10" s="330" customFormat="1" hidden="1" x14ac:dyDescent="0.25">
      <c r="A110" s="460"/>
      <c r="B110" s="339" t="str">
        <f>'[6]01CH'!B47</f>
        <v>Đất cơ sở tôn giáo</v>
      </c>
      <c r="C110" s="343">
        <f>SUM(C111:C113)</f>
        <v>0</v>
      </c>
      <c r="D110" s="343"/>
      <c r="E110" s="343">
        <f>SUM(E111:E113)</f>
        <v>0</v>
      </c>
      <c r="F110" s="348"/>
      <c r="G110" s="344"/>
      <c r="H110" s="346"/>
      <c r="I110" s="507"/>
      <c r="J110" s="459"/>
    </row>
    <row r="111" spans="1:10" hidden="1" x14ac:dyDescent="0.25">
      <c r="A111" s="142">
        <v>115</v>
      </c>
      <c r="B111" s="1016"/>
      <c r="C111" s="105"/>
      <c r="D111" s="82"/>
      <c r="E111" s="105"/>
      <c r="F111" s="106"/>
      <c r="G111" s="82"/>
      <c r="H111" s="106"/>
      <c r="I111" s="1027"/>
      <c r="J111" s="1017"/>
    </row>
    <row r="112" spans="1:10" hidden="1" x14ac:dyDescent="0.25">
      <c r="A112" s="142">
        <v>116</v>
      </c>
      <c r="B112" s="1016"/>
      <c r="C112" s="105"/>
      <c r="D112" s="82"/>
      <c r="E112" s="105"/>
      <c r="F112" s="106"/>
      <c r="G112" s="82"/>
      <c r="H112" s="106"/>
      <c r="I112" s="1027"/>
      <c r="J112" s="1017"/>
    </row>
    <row r="113" spans="1:10" ht="5.25" hidden="1" x14ac:dyDescent="0.25">
      <c r="A113" s="142">
        <v>117</v>
      </c>
      <c r="B113" s="1016"/>
      <c r="C113" s="105"/>
      <c r="D113" s="82"/>
      <c r="E113" s="105"/>
      <c r="F113" s="106"/>
      <c r="G113" s="82"/>
      <c r="H113" s="106"/>
      <c r="I113" s="1027"/>
      <c r="J113" s="1017"/>
    </row>
    <row r="114" spans="1:10" s="114" customFormat="1" x14ac:dyDescent="0.25">
      <c r="A114" s="457"/>
      <c r="B114" s="339" t="str">
        <f>'[6]01CH'!B48</f>
        <v>Đất làm nghĩa trang, nghĩa địa</v>
      </c>
      <c r="C114" s="343">
        <f>SUM(C115:C152)</f>
        <v>10.5</v>
      </c>
      <c r="D114" s="343"/>
      <c r="E114" s="343">
        <f>SUM(E115:E152)</f>
        <v>10.5</v>
      </c>
      <c r="F114" s="348"/>
      <c r="G114" s="189"/>
      <c r="H114" s="348"/>
      <c r="I114" s="508"/>
      <c r="J114" s="461"/>
    </row>
    <row r="115" spans="1:10" ht="18.75" customHeight="1" x14ac:dyDescent="0.25">
      <c r="A115" s="142">
        <v>1</v>
      </c>
      <c r="B115" s="1016" t="str">
        <f>[5]NTD!$B$8</f>
        <v>Đất xây dựng nghĩa địa tại xã Ia Trốk</v>
      </c>
      <c r="C115" s="105">
        <f>[5]NTD!$E$8</f>
        <v>0.5</v>
      </c>
      <c r="D115" s="104">
        <v>0</v>
      </c>
      <c r="E115" s="105">
        <f>C115-D115</f>
        <v>0.5</v>
      </c>
      <c r="F115" s="106" t="s">
        <v>388</v>
      </c>
      <c r="G115" s="82"/>
      <c r="H115" s="106" t="str">
        <f>[5]NTD!$B$7</f>
        <v>Xã Ia Trốk</v>
      </c>
      <c r="I115" s="1027" t="s">
        <v>487</v>
      </c>
      <c r="J115" s="1017" t="s">
        <v>482</v>
      </c>
    </row>
    <row r="116" spans="1:10" ht="15" customHeight="1" x14ac:dyDescent="0.25">
      <c r="A116" s="142">
        <v>2</v>
      </c>
      <c r="B116" s="1016" t="s">
        <v>613</v>
      </c>
      <c r="C116" s="105">
        <f>[5]NTD!$E$27</f>
        <v>5</v>
      </c>
      <c r="D116" s="104"/>
      <c r="E116" s="105">
        <f>C116-D116</f>
        <v>5</v>
      </c>
      <c r="F116" s="106" t="s">
        <v>388</v>
      </c>
      <c r="G116" s="82"/>
      <c r="H116" s="106" t="str">
        <f>[5]NTD!$B$26</f>
        <v>Xã Ia Mrơn</v>
      </c>
      <c r="I116" s="1027" t="s">
        <v>487</v>
      </c>
      <c r="J116" s="1017" t="s">
        <v>481</v>
      </c>
    </row>
    <row r="117" spans="1:10" hidden="1" x14ac:dyDescent="0.25">
      <c r="A117" s="142"/>
      <c r="B117" s="1016"/>
      <c r="C117" s="105"/>
      <c r="D117" s="104"/>
      <c r="E117" s="105"/>
      <c r="F117" s="106"/>
      <c r="G117" s="82"/>
      <c r="H117" s="106"/>
      <c r="I117" s="1027"/>
      <c r="J117" s="1017"/>
    </row>
    <row r="118" spans="1:10" hidden="1" x14ac:dyDescent="0.25">
      <c r="A118" s="142"/>
      <c r="B118" s="1016"/>
      <c r="C118" s="105"/>
      <c r="D118" s="104"/>
      <c r="E118" s="105"/>
      <c r="F118" s="106"/>
      <c r="G118" s="82"/>
      <c r="H118" s="106"/>
      <c r="I118" s="1027"/>
      <c r="J118" s="1017"/>
    </row>
    <row r="119" spans="1:10" hidden="1" x14ac:dyDescent="0.25">
      <c r="A119" s="142"/>
      <c r="B119" s="1016"/>
      <c r="C119" s="105"/>
      <c r="D119" s="104"/>
      <c r="E119" s="105"/>
      <c r="F119" s="106"/>
      <c r="G119" s="82"/>
      <c r="H119" s="106"/>
      <c r="I119" s="1027"/>
      <c r="J119" s="1017"/>
    </row>
    <row r="120" spans="1:10" hidden="1" x14ac:dyDescent="0.25">
      <c r="A120" s="142"/>
      <c r="B120" s="1016"/>
      <c r="C120" s="105"/>
      <c r="D120" s="104"/>
      <c r="E120" s="105"/>
      <c r="F120" s="106"/>
      <c r="G120" s="82"/>
      <c r="H120" s="106"/>
      <c r="I120" s="1027"/>
      <c r="J120" s="1017"/>
    </row>
    <row r="121" spans="1:10" hidden="1" x14ac:dyDescent="0.25">
      <c r="A121" s="142"/>
      <c r="B121" s="1016"/>
      <c r="C121" s="105"/>
      <c r="D121" s="104"/>
      <c r="E121" s="105"/>
      <c r="F121" s="106"/>
      <c r="G121" s="82"/>
      <c r="H121" s="106"/>
      <c r="I121" s="1027"/>
      <c r="J121" s="1017"/>
    </row>
    <row r="122" spans="1:10" hidden="1" x14ac:dyDescent="0.25">
      <c r="A122" s="142"/>
      <c r="B122" s="1016"/>
      <c r="C122" s="105"/>
      <c r="D122" s="104"/>
      <c r="E122" s="105"/>
      <c r="F122" s="106"/>
      <c r="G122" s="82"/>
      <c r="H122" s="106"/>
      <c r="I122" s="1027"/>
      <c r="J122" s="1017"/>
    </row>
    <row r="123" spans="1:10" hidden="1" x14ac:dyDescent="0.25">
      <c r="A123" s="142"/>
      <c r="B123" s="1016"/>
      <c r="C123" s="105"/>
      <c r="D123" s="104"/>
      <c r="E123" s="105"/>
      <c r="F123" s="106"/>
      <c r="G123" s="82"/>
      <c r="H123" s="106"/>
      <c r="I123" s="1027"/>
      <c r="J123" s="1017"/>
    </row>
    <row r="124" spans="1:10" hidden="1" x14ac:dyDescent="0.25">
      <c r="A124" s="142"/>
      <c r="B124" s="1016"/>
      <c r="C124" s="105"/>
      <c r="D124" s="104"/>
      <c r="E124" s="105"/>
      <c r="F124" s="106"/>
      <c r="G124" s="82"/>
      <c r="H124" s="106"/>
      <c r="I124" s="1027"/>
      <c r="J124" s="1017"/>
    </row>
    <row r="125" spans="1:10" hidden="1" x14ac:dyDescent="0.25">
      <c r="A125" s="142"/>
      <c r="B125" s="1016"/>
      <c r="C125" s="105"/>
      <c r="D125" s="104"/>
      <c r="E125" s="105"/>
      <c r="F125" s="106"/>
      <c r="G125" s="82"/>
      <c r="H125" s="106"/>
      <c r="I125" s="1027"/>
      <c r="J125" s="1017"/>
    </row>
    <row r="126" spans="1:10" hidden="1" x14ac:dyDescent="0.25">
      <c r="A126" s="142"/>
      <c r="B126" s="1016"/>
      <c r="C126" s="105"/>
      <c r="D126" s="104"/>
      <c r="E126" s="105"/>
      <c r="F126" s="106"/>
      <c r="G126" s="82"/>
      <c r="H126" s="106"/>
      <c r="I126" s="1027"/>
      <c r="J126" s="1017"/>
    </row>
    <row r="127" spans="1:10" hidden="1" x14ac:dyDescent="0.25">
      <c r="A127" s="142"/>
      <c r="B127" s="1016"/>
      <c r="C127" s="105"/>
      <c r="D127" s="104"/>
      <c r="E127" s="105"/>
      <c r="F127" s="106"/>
      <c r="G127" s="82"/>
      <c r="H127" s="106"/>
      <c r="I127" s="1027"/>
      <c r="J127" s="1017"/>
    </row>
    <row r="128" spans="1:10" hidden="1" x14ac:dyDescent="0.25">
      <c r="A128" s="142"/>
      <c r="B128" s="1016"/>
      <c r="C128" s="105"/>
      <c r="D128" s="104"/>
      <c r="E128" s="105"/>
      <c r="F128" s="106"/>
      <c r="G128" s="82"/>
      <c r="H128" s="106"/>
      <c r="I128" s="1027"/>
      <c r="J128" s="1017"/>
    </row>
    <row r="129" spans="1:10" hidden="1" x14ac:dyDescent="0.25">
      <c r="A129" s="142"/>
      <c r="B129" s="1016"/>
      <c r="C129" s="105"/>
      <c r="D129" s="104"/>
      <c r="E129" s="105"/>
      <c r="F129" s="106"/>
      <c r="G129" s="82"/>
      <c r="H129" s="106"/>
      <c r="I129" s="1027"/>
      <c r="J129" s="1017"/>
    </row>
    <row r="130" spans="1:10" hidden="1" x14ac:dyDescent="0.25">
      <c r="A130" s="142"/>
      <c r="B130" s="1016"/>
      <c r="C130" s="105"/>
      <c r="D130" s="104"/>
      <c r="E130" s="105"/>
      <c r="F130" s="106"/>
      <c r="G130" s="82"/>
      <c r="H130" s="106"/>
      <c r="I130" s="1027"/>
      <c r="J130" s="1017"/>
    </row>
    <row r="131" spans="1:10" hidden="1" x14ac:dyDescent="0.25">
      <c r="A131" s="142"/>
      <c r="B131" s="1016"/>
      <c r="C131" s="105"/>
      <c r="D131" s="104"/>
      <c r="E131" s="105"/>
      <c r="F131" s="106"/>
      <c r="G131" s="82"/>
      <c r="H131" s="106"/>
      <c r="I131" s="1027"/>
      <c r="J131" s="1017"/>
    </row>
    <row r="132" spans="1:10" hidden="1" x14ac:dyDescent="0.25">
      <c r="A132" s="142"/>
      <c r="B132" s="1016"/>
      <c r="C132" s="105"/>
      <c r="D132" s="104"/>
      <c r="E132" s="105"/>
      <c r="F132" s="106"/>
      <c r="G132" s="82"/>
      <c r="H132" s="106"/>
      <c r="I132" s="1027"/>
      <c r="J132" s="1017"/>
    </row>
    <row r="133" spans="1:10" hidden="1" x14ac:dyDescent="0.25">
      <c r="A133" s="142"/>
      <c r="B133" s="1016"/>
      <c r="C133" s="105"/>
      <c r="D133" s="104"/>
      <c r="E133" s="105"/>
      <c r="F133" s="106"/>
      <c r="G133" s="82"/>
      <c r="H133" s="106"/>
      <c r="I133" s="1027"/>
      <c r="J133" s="1017"/>
    </row>
    <row r="134" spans="1:10" hidden="1" x14ac:dyDescent="0.25">
      <c r="A134" s="142"/>
      <c r="B134" s="1016"/>
      <c r="C134" s="105"/>
      <c r="D134" s="104"/>
      <c r="E134" s="105"/>
      <c r="F134" s="106"/>
      <c r="G134" s="82"/>
      <c r="H134" s="106"/>
      <c r="I134" s="1027"/>
      <c r="J134" s="1017"/>
    </row>
    <row r="135" spans="1:10" hidden="1" x14ac:dyDescent="0.25">
      <c r="A135" s="142"/>
      <c r="B135" s="1016"/>
      <c r="C135" s="105"/>
      <c r="D135" s="104"/>
      <c r="E135" s="105"/>
      <c r="F135" s="106"/>
      <c r="G135" s="82"/>
      <c r="H135" s="106"/>
      <c r="I135" s="1027"/>
      <c r="J135" s="1017"/>
    </row>
    <row r="136" spans="1:10" hidden="1" x14ac:dyDescent="0.25">
      <c r="A136" s="142"/>
      <c r="B136" s="1016"/>
      <c r="C136" s="105"/>
      <c r="D136" s="104"/>
      <c r="E136" s="105"/>
      <c r="F136" s="106"/>
      <c r="G136" s="82"/>
      <c r="H136" s="106"/>
      <c r="I136" s="1027"/>
      <c r="J136" s="1017"/>
    </row>
    <row r="137" spans="1:10" hidden="1" x14ac:dyDescent="0.25">
      <c r="A137" s="142"/>
      <c r="B137" s="1016"/>
      <c r="C137" s="105"/>
      <c r="D137" s="104"/>
      <c r="E137" s="105"/>
      <c r="F137" s="106"/>
      <c r="G137" s="82"/>
      <c r="H137" s="106"/>
      <c r="I137" s="1027"/>
      <c r="J137" s="1017"/>
    </row>
    <row r="138" spans="1:10" hidden="1" x14ac:dyDescent="0.25">
      <c r="A138" s="142"/>
      <c r="B138" s="1016"/>
      <c r="C138" s="105"/>
      <c r="D138" s="104"/>
      <c r="E138" s="105"/>
      <c r="F138" s="106"/>
      <c r="G138" s="82"/>
      <c r="H138" s="106"/>
      <c r="I138" s="1027"/>
      <c r="J138" s="1017"/>
    </row>
    <row r="139" spans="1:10" hidden="1" x14ac:dyDescent="0.25">
      <c r="A139" s="142"/>
      <c r="B139" s="1016"/>
      <c r="C139" s="105"/>
      <c r="D139" s="104"/>
      <c r="E139" s="105"/>
      <c r="F139" s="106"/>
      <c r="G139" s="82"/>
      <c r="H139" s="106"/>
      <c r="I139" s="1027"/>
      <c r="J139" s="1017"/>
    </row>
    <row r="140" spans="1:10" hidden="1" x14ac:dyDescent="0.25">
      <c r="A140" s="142"/>
      <c r="B140" s="1016"/>
      <c r="C140" s="105"/>
      <c r="D140" s="104"/>
      <c r="E140" s="105"/>
      <c r="F140" s="106"/>
      <c r="G140" s="82"/>
      <c r="H140" s="106"/>
      <c r="I140" s="1027"/>
      <c r="J140" s="1017"/>
    </row>
    <row r="141" spans="1:10" hidden="1" x14ac:dyDescent="0.25">
      <c r="A141" s="142"/>
      <c r="B141" s="1016"/>
      <c r="C141" s="105"/>
      <c r="D141" s="104"/>
      <c r="E141" s="105"/>
      <c r="F141" s="106"/>
      <c r="G141" s="82"/>
      <c r="H141" s="106"/>
      <c r="I141" s="1027"/>
      <c r="J141" s="1017"/>
    </row>
    <row r="142" spans="1:10" hidden="1" x14ac:dyDescent="0.25">
      <c r="A142" s="142"/>
      <c r="B142" s="1016"/>
      <c r="C142" s="105"/>
      <c r="D142" s="104"/>
      <c r="E142" s="105"/>
      <c r="F142" s="106"/>
      <c r="G142" s="82"/>
      <c r="H142" s="106"/>
      <c r="I142" s="1027"/>
      <c r="J142" s="1017"/>
    </row>
    <row r="143" spans="1:10" hidden="1" x14ac:dyDescent="0.25">
      <c r="A143" s="142"/>
      <c r="B143" s="1016"/>
      <c r="C143" s="105"/>
      <c r="D143" s="104"/>
      <c r="E143" s="105"/>
      <c r="F143" s="106"/>
      <c r="G143" s="82"/>
      <c r="H143" s="106"/>
      <c r="I143" s="1027"/>
      <c r="J143" s="1017"/>
    </row>
    <row r="144" spans="1:10" hidden="1" x14ac:dyDescent="0.25">
      <c r="A144" s="142"/>
      <c r="B144" s="1016"/>
      <c r="C144" s="105"/>
      <c r="D144" s="104"/>
      <c r="E144" s="105"/>
      <c r="F144" s="106"/>
      <c r="G144" s="82"/>
      <c r="H144" s="106"/>
      <c r="I144" s="1027"/>
      <c r="J144" s="1017"/>
    </row>
    <row r="145" spans="1:10" ht="17.25" customHeight="1" x14ac:dyDescent="0.25">
      <c r="A145" s="142">
        <v>3</v>
      </c>
      <c r="B145" s="1016" t="str">
        <f>[5]NTD!$B$38</f>
        <v>Xây dựng nghĩa trang huyện</v>
      </c>
      <c r="C145" s="105">
        <f>[5]NTD!$E$38</f>
        <v>5</v>
      </c>
      <c r="D145" s="104">
        <v>0</v>
      </c>
      <c r="E145" s="105">
        <f>C145-D145</f>
        <v>5</v>
      </c>
      <c r="F145" s="106" t="s">
        <v>388</v>
      </c>
      <c r="G145" s="82"/>
      <c r="H145" s="106" t="str">
        <f>[5]NTD!$B$37</f>
        <v>Xã Kim Tân</v>
      </c>
      <c r="I145" s="1027" t="s">
        <v>487</v>
      </c>
      <c r="J145" s="1017" t="s">
        <v>482</v>
      </c>
    </row>
    <row r="146" spans="1:10" hidden="1" x14ac:dyDescent="0.25">
      <c r="A146" s="142">
        <v>120</v>
      </c>
      <c r="B146" s="1016"/>
      <c r="C146" s="105"/>
      <c r="D146" s="82"/>
      <c r="E146" s="105"/>
      <c r="F146" s="106"/>
      <c r="G146" s="82"/>
      <c r="H146" s="106"/>
      <c r="I146" s="1027"/>
      <c r="J146" s="1017"/>
    </row>
    <row r="147" spans="1:10" hidden="1" x14ac:dyDescent="0.25">
      <c r="A147" s="142">
        <v>121</v>
      </c>
      <c r="B147" s="1016"/>
      <c r="C147" s="105"/>
      <c r="D147" s="82"/>
      <c r="E147" s="105"/>
      <c r="F147" s="106"/>
      <c r="G147" s="82"/>
      <c r="H147" s="106"/>
      <c r="I147" s="1027"/>
      <c r="J147" s="1017"/>
    </row>
    <row r="148" spans="1:10" hidden="1" x14ac:dyDescent="0.25">
      <c r="A148" s="142">
        <v>122</v>
      </c>
      <c r="B148" s="1016"/>
      <c r="C148" s="105"/>
      <c r="D148" s="82"/>
      <c r="E148" s="105"/>
      <c r="F148" s="106"/>
      <c r="G148" s="82"/>
      <c r="H148" s="106"/>
      <c r="I148" s="1027"/>
      <c r="J148" s="1017"/>
    </row>
    <row r="149" spans="1:10" hidden="1" x14ac:dyDescent="0.25">
      <c r="A149" s="142">
        <v>123</v>
      </c>
      <c r="B149" s="1016"/>
      <c r="C149" s="105"/>
      <c r="D149" s="82"/>
      <c r="E149" s="105"/>
      <c r="F149" s="106"/>
      <c r="G149" s="82"/>
      <c r="H149" s="106"/>
      <c r="I149" s="1027"/>
      <c r="J149" s="1017"/>
    </row>
    <row r="150" spans="1:10" hidden="1" x14ac:dyDescent="0.25">
      <c r="A150" s="142">
        <v>124</v>
      </c>
      <c r="B150" s="1016"/>
      <c r="C150" s="105"/>
      <c r="D150" s="82"/>
      <c r="E150" s="105"/>
      <c r="F150" s="106"/>
      <c r="G150" s="82"/>
      <c r="H150" s="106"/>
      <c r="I150" s="1027"/>
      <c r="J150" s="1017"/>
    </row>
    <row r="151" spans="1:10" hidden="1" x14ac:dyDescent="0.25">
      <c r="A151" s="142">
        <v>125</v>
      </c>
      <c r="B151" s="1016"/>
      <c r="C151" s="105"/>
      <c r="D151" s="82"/>
      <c r="E151" s="105"/>
      <c r="F151" s="106"/>
      <c r="G151" s="82"/>
      <c r="H151" s="106"/>
      <c r="I151" s="1027"/>
      <c r="J151" s="1017"/>
    </row>
    <row r="152" spans="1:10" hidden="1" x14ac:dyDescent="0.25">
      <c r="A152" s="142">
        <v>126</v>
      </c>
      <c r="B152" s="110"/>
      <c r="C152" s="105"/>
      <c r="D152" s="82"/>
      <c r="E152" s="105"/>
      <c r="F152" s="106"/>
      <c r="G152" s="82"/>
      <c r="H152" s="106"/>
      <c r="I152" s="1027"/>
      <c r="J152" s="1041"/>
    </row>
    <row r="153" spans="1:10" s="114" customFormat="1" hidden="1" x14ac:dyDescent="0.25">
      <c r="A153" s="457"/>
      <c r="B153" s="339" t="str">
        <f>'[6]01CH'!B50</f>
        <v>Đất sinh hoạt cộng đồng</v>
      </c>
      <c r="C153" s="343">
        <f>SUM(C154:C172)</f>
        <v>0</v>
      </c>
      <c r="D153" s="343"/>
      <c r="E153" s="343">
        <f>SUM(E154:E172)</f>
        <v>0</v>
      </c>
      <c r="F153" s="348"/>
      <c r="G153" s="189"/>
      <c r="H153" s="348"/>
      <c r="I153" s="508"/>
      <c r="J153" s="461"/>
    </row>
    <row r="154" spans="1:10" hidden="1" x14ac:dyDescent="0.25">
      <c r="A154" s="142">
        <v>127</v>
      </c>
      <c r="B154" s="1016"/>
      <c r="C154" s="105"/>
      <c r="D154" s="82"/>
      <c r="E154" s="105"/>
      <c r="F154" s="106"/>
      <c r="G154" s="82"/>
      <c r="H154" s="106"/>
      <c r="I154" s="1027"/>
      <c r="J154" s="1017"/>
    </row>
    <row r="155" spans="1:10" hidden="1" x14ac:dyDescent="0.25">
      <c r="A155" s="142">
        <v>128</v>
      </c>
      <c r="B155" s="1016"/>
      <c r="C155" s="105"/>
      <c r="D155" s="82"/>
      <c r="E155" s="105"/>
      <c r="F155" s="106"/>
      <c r="G155" s="82"/>
      <c r="H155" s="106"/>
      <c r="I155" s="1027"/>
      <c r="J155" s="1017"/>
    </row>
    <row r="156" spans="1:10" hidden="1" x14ac:dyDescent="0.25">
      <c r="A156" s="142">
        <v>129</v>
      </c>
      <c r="B156" s="1016"/>
      <c r="C156" s="105"/>
      <c r="D156" s="82"/>
      <c r="E156" s="105"/>
      <c r="F156" s="106"/>
      <c r="G156" s="82"/>
      <c r="H156" s="106"/>
      <c r="I156" s="1027"/>
      <c r="J156" s="1017"/>
    </row>
    <row r="157" spans="1:10" hidden="1" x14ac:dyDescent="0.25">
      <c r="A157" s="142">
        <v>130</v>
      </c>
      <c r="B157" s="1016"/>
      <c r="C157" s="105"/>
      <c r="D157" s="82"/>
      <c r="E157" s="105"/>
      <c r="F157" s="106"/>
      <c r="G157" s="82"/>
      <c r="H157" s="106"/>
      <c r="I157" s="1027"/>
      <c r="J157" s="1017"/>
    </row>
    <row r="158" spans="1:10" hidden="1" x14ac:dyDescent="0.25">
      <c r="A158" s="142">
        <v>131</v>
      </c>
      <c r="B158" s="1016"/>
      <c r="C158" s="105"/>
      <c r="D158" s="82"/>
      <c r="E158" s="105"/>
      <c r="F158" s="106"/>
      <c r="G158" s="82"/>
      <c r="H158" s="106"/>
      <c r="I158" s="1027"/>
      <c r="J158" s="1017"/>
    </row>
    <row r="159" spans="1:10" hidden="1" x14ac:dyDescent="0.25">
      <c r="A159" s="142">
        <v>132</v>
      </c>
      <c r="B159" s="1016"/>
      <c r="C159" s="105"/>
      <c r="D159" s="82"/>
      <c r="E159" s="105"/>
      <c r="F159" s="106"/>
      <c r="G159" s="82"/>
      <c r="H159" s="106"/>
      <c r="I159" s="1027"/>
      <c r="J159" s="1017"/>
    </row>
    <row r="160" spans="1:10" hidden="1" x14ac:dyDescent="0.25">
      <c r="A160" s="142">
        <v>133</v>
      </c>
      <c r="B160" s="1016"/>
      <c r="C160" s="105"/>
      <c r="D160" s="82"/>
      <c r="E160" s="105"/>
      <c r="F160" s="106"/>
      <c r="G160" s="82"/>
      <c r="H160" s="106"/>
      <c r="I160" s="1027"/>
      <c r="J160" s="1017"/>
    </row>
    <row r="161" spans="1:10" hidden="1" x14ac:dyDescent="0.25">
      <c r="A161" s="142">
        <v>134</v>
      </c>
      <c r="B161" s="1016"/>
      <c r="C161" s="105"/>
      <c r="D161" s="82"/>
      <c r="E161" s="105"/>
      <c r="F161" s="106"/>
      <c r="G161" s="82"/>
      <c r="H161" s="106"/>
      <c r="I161" s="1027"/>
      <c r="J161" s="1017"/>
    </row>
    <row r="162" spans="1:10" ht="45.95" hidden="1" customHeight="1" x14ac:dyDescent="0.25">
      <c r="A162" s="142">
        <v>135</v>
      </c>
      <c r="B162" s="1016"/>
      <c r="C162" s="105"/>
      <c r="D162" s="82"/>
      <c r="E162" s="105"/>
      <c r="F162" s="106"/>
      <c r="G162" s="82"/>
      <c r="H162" s="106"/>
      <c r="I162" s="1027"/>
      <c r="J162" s="1017"/>
    </row>
    <row r="163" spans="1:10" ht="45.95" hidden="1" customHeight="1" x14ac:dyDescent="0.25">
      <c r="A163" s="142">
        <v>136</v>
      </c>
      <c r="B163" s="1016"/>
      <c r="C163" s="105"/>
      <c r="D163" s="82"/>
      <c r="E163" s="105"/>
      <c r="F163" s="106"/>
      <c r="G163" s="82"/>
      <c r="H163" s="106"/>
      <c r="I163" s="1027"/>
      <c r="J163" s="1017"/>
    </row>
    <row r="164" spans="1:10" ht="45.95" hidden="1" customHeight="1" x14ac:dyDescent="0.25">
      <c r="A164" s="142">
        <v>137</v>
      </c>
      <c r="B164" s="1016"/>
      <c r="C164" s="105"/>
      <c r="D164" s="82"/>
      <c r="E164" s="105"/>
      <c r="F164" s="106"/>
      <c r="G164" s="82"/>
      <c r="H164" s="106"/>
      <c r="I164" s="1027"/>
      <c r="J164" s="1017"/>
    </row>
    <row r="165" spans="1:10" ht="45.95" hidden="1" customHeight="1" x14ac:dyDescent="0.25">
      <c r="A165" s="142">
        <v>138</v>
      </c>
      <c r="B165" s="1016"/>
      <c r="C165" s="105"/>
      <c r="D165" s="82"/>
      <c r="E165" s="105"/>
      <c r="F165" s="106"/>
      <c r="G165" s="82"/>
      <c r="H165" s="106"/>
      <c r="I165" s="1027"/>
      <c r="J165" s="1017"/>
    </row>
    <row r="166" spans="1:10" ht="45.95" hidden="1" customHeight="1" x14ac:dyDescent="0.25">
      <c r="A166" s="142">
        <v>139</v>
      </c>
      <c r="B166" s="1016"/>
      <c r="C166" s="105"/>
      <c r="D166" s="82"/>
      <c r="E166" s="105"/>
      <c r="F166" s="106"/>
      <c r="G166" s="82"/>
      <c r="H166" s="106"/>
      <c r="I166" s="1027"/>
      <c r="J166" s="1017"/>
    </row>
    <row r="167" spans="1:10" ht="45.95" hidden="1" customHeight="1" x14ac:dyDescent="0.25">
      <c r="A167" s="142">
        <v>140</v>
      </c>
      <c r="B167" s="1016"/>
      <c r="C167" s="105"/>
      <c r="D167" s="82"/>
      <c r="E167" s="105"/>
      <c r="F167" s="106"/>
      <c r="G167" s="82"/>
      <c r="H167" s="106"/>
      <c r="I167" s="1027"/>
      <c r="J167" s="1017"/>
    </row>
    <row r="168" spans="1:10" ht="45.95" hidden="1" customHeight="1" x14ac:dyDescent="0.25">
      <c r="A168" s="142">
        <v>141</v>
      </c>
      <c r="B168" s="1016"/>
      <c r="C168" s="105"/>
      <c r="D168" s="82"/>
      <c r="E168" s="105"/>
      <c r="F168" s="106"/>
      <c r="G168" s="82"/>
      <c r="H168" s="106"/>
      <c r="I168" s="1027"/>
      <c r="J168" s="1017"/>
    </row>
    <row r="169" spans="1:10" ht="45.95" hidden="1" customHeight="1" x14ac:dyDescent="0.25">
      <c r="A169" s="142">
        <v>142</v>
      </c>
      <c r="B169" s="1016"/>
      <c r="C169" s="105"/>
      <c r="D169" s="82"/>
      <c r="E169" s="105"/>
      <c r="F169" s="106"/>
      <c r="G169" s="82"/>
      <c r="H169" s="106"/>
      <c r="I169" s="1027"/>
      <c r="J169" s="1017"/>
    </row>
    <row r="170" spans="1:10" ht="45.95" hidden="1" customHeight="1" x14ac:dyDescent="0.25">
      <c r="A170" s="142">
        <v>143</v>
      </c>
      <c r="B170" s="1016"/>
      <c r="C170" s="105"/>
      <c r="D170" s="82"/>
      <c r="E170" s="105"/>
      <c r="F170" s="106"/>
      <c r="G170" s="82"/>
      <c r="H170" s="106"/>
      <c r="I170" s="1027"/>
      <c r="J170" s="1017"/>
    </row>
    <row r="171" spans="1:10" hidden="1" x14ac:dyDescent="0.25">
      <c r="A171" s="142">
        <v>144</v>
      </c>
      <c r="B171" s="1016"/>
      <c r="C171" s="105"/>
      <c r="D171" s="82"/>
      <c r="E171" s="105"/>
      <c r="F171" s="106"/>
      <c r="G171" s="82"/>
      <c r="H171" s="106"/>
      <c r="I171" s="1027"/>
      <c r="J171" s="1017"/>
    </row>
    <row r="172" spans="1:10" hidden="1" x14ac:dyDescent="0.25">
      <c r="A172" s="142">
        <v>145</v>
      </c>
      <c r="B172" s="1016"/>
      <c r="C172" s="105"/>
      <c r="D172" s="82"/>
      <c r="E172" s="105"/>
      <c r="F172" s="106"/>
      <c r="G172" s="82"/>
      <c r="H172" s="106"/>
      <c r="I172" s="1027"/>
      <c r="J172" s="1017"/>
    </row>
    <row r="173" spans="1:10" s="114" customFormat="1" x14ac:dyDescent="0.25">
      <c r="A173" s="462"/>
      <c r="B173" s="339" t="s">
        <v>194</v>
      </c>
      <c r="C173" s="350">
        <f>C174+C175+C191+C192+C193+C194</f>
        <v>24.5</v>
      </c>
      <c r="D173" s="350">
        <f>D174+D175+D191+D192+D193+D194</f>
        <v>0</v>
      </c>
      <c r="E173" s="350">
        <f>E174+E175+E191+E192+E193+E194</f>
        <v>24.5</v>
      </c>
      <c r="F173" s="348"/>
      <c r="G173" s="350"/>
      <c r="H173" s="350"/>
      <c r="I173" s="509"/>
      <c r="J173" s="463"/>
    </row>
    <row r="174" spans="1:10" ht="25.5" x14ac:dyDescent="0.25">
      <c r="A174" s="142">
        <v>1</v>
      </c>
      <c r="B174" s="1016" t="s">
        <v>633</v>
      </c>
      <c r="C174" s="105">
        <f>[5]SKX!$E$38</f>
        <v>8</v>
      </c>
      <c r="D174" s="104">
        <v>0</v>
      </c>
      <c r="E174" s="105">
        <f>C174-D174</f>
        <v>8</v>
      </c>
      <c r="F174" s="106" t="s">
        <v>389</v>
      </c>
      <c r="G174" s="82"/>
      <c r="H174" s="106" t="str">
        <f>[5]SKX!$C$38</f>
        <v>Thôn Mơ Nang 2 xã Kim Tân</v>
      </c>
      <c r="I174" s="1027" t="s">
        <v>487</v>
      </c>
      <c r="J174" s="1017" t="str">
        <f>[5]SKX!$F$38</f>
        <v>Chuyển từ 2018 sang</v>
      </c>
    </row>
    <row r="175" spans="1:10" x14ac:dyDescent="0.25">
      <c r="A175" s="142">
        <v>2</v>
      </c>
      <c r="B175" s="1016" t="s">
        <v>633</v>
      </c>
      <c r="C175" s="105">
        <f>[5]SKX!$E$94</f>
        <v>10</v>
      </c>
      <c r="D175" s="104">
        <v>0</v>
      </c>
      <c r="E175" s="105">
        <f>C175-D175</f>
        <v>10</v>
      </c>
      <c r="F175" s="106" t="s">
        <v>389</v>
      </c>
      <c r="G175" s="82"/>
      <c r="H175" s="106" t="str">
        <f>[5]SKX!$B$93</f>
        <v>Xã Ia KDăm</v>
      </c>
      <c r="I175" s="1027" t="s">
        <v>487</v>
      </c>
      <c r="J175" s="1017" t="str">
        <f>[5]SKX!$F$94</f>
        <v>Chuyển từ 2018 sang</v>
      </c>
    </row>
    <row r="176" spans="1:10" hidden="1" x14ac:dyDescent="0.25">
      <c r="A176" s="142">
        <v>148</v>
      </c>
      <c r="B176" s="1016"/>
      <c r="C176" s="105"/>
      <c r="D176" s="82"/>
      <c r="E176" s="105"/>
      <c r="F176" s="106"/>
      <c r="G176" s="82"/>
      <c r="H176" s="106"/>
      <c r="I176" s="1027"/>
      <c r="J176" s="1017"/>
    </row>
    <row r="177" spans="1:10" hidden="1" x14ac:dyDescent="0.25">
      <c r="A177" s="142">
        <v>149</v>
      </c>
      <c r="B177" s="1016"/>
      <c r="C177" s="105"/>
      <c r="D177" s="82"/>
      <c r="E177" s="105"/>
      <c r="F177" s="106"/>
      <c r="G177" s="82"/>
      <c r="H177" s="106"/>
      <c r="I177" s="1027"/>
      <c r="J177" s="1017"/>
    </row>
    <row r="178" spans="1:10" hidden="1" x14ac:dyDescent="0.25">
      <c r="A178" s="142">
        <v>150</v>
      </c>
      <c r="B178" s="1016"/>
      <c r="C178" s="105"/>
      <c r="D178" s="82"/>
      <c r="E178" s="105"/>
      <c r="F178" s="106"/>
      <c r="G178" s="82"/>
      <c r="H178" s="106"/>
      <c r="I178" s="1027"/>
      <c r="J178" s="1017"/>
    </row>
    <row r="179" spans="1:10" hidden="1" x14ac:dyDescent="0.25">
      <c r="A179" s="142">
        <v>151</v>
      </c>
      <c r="B179" s="1016"/>
      <c r="C179" s="105"/>
      <c r="D179" s="82"/>
      <c r="E179" s="105"/>
      <c r="F179" s="106"/>
      <c r="G179" s="82"/>
      <c r="H179" s="106"/>
      <c r="I179" s="1027"/>
      <c r="J179" s="1017"/>
    </row>
    <row r="180" spans="1:10" hidden="1" x14ac:dyDescent="0.25">
      <c r="A180" s="142">
        <v>152</v>
      </c>
      <c r="B180" s="1016"/>
      <c r="C180" s="105"/>
      <c r="D180" s="82"/>
      <c r="E180" s="105"/>
      <c r="F180" s="106"/>
      <c r="G180" s="82"/>
      <c r="H180" s="106"/>
      <c r="I180" s="1027"/>
      <c r="J180" s="1017"/>
    </row>
    <row r="181" spans="1:10" hidden="1" x14ac:dyDescent="0.25">
      <c r="A181" s="142">
        <v>153</v>
      </c>
      <c r="B181" s="1016"/>
      <c r="C181" s="105"/>
      <c r="D181" s="82"/>
      <c r="E181" s="105"/>
      <c r="F181" s="106"/>
      <c r="G181" s="82"/>
      <c r="H181" s="106"/>
      <c r="I181" s="1027"/>
      <c r="J181" s="1017"/>
    </row>
    <row r="182" spans="1:10" hidden="1" x14ac:dyDescent="0.25">
      <c r="A182" s="142">
        <v>154</v>
      </c>
      <c r="B182" s="1016"/>
      <c r="C182" s="105"/>
      <c r="D182" s="82"/>
      <c r="E182" s="105"/>
      <c r="F182" s="106"/>
      <c r="G182" s="82"/>
      <c r="H182" s="106"/>
      <c r="I182" s="1027"/>
      <c r="J182" s="1017"/>
    </row>
    <row r="183" spans="1:10" hidden="1" x14ac:dyDescent="0.25">
      <c r="A183" s="142">
        <v>155</v>
      </c>
      <c r="B183" s="1016"/>
      <c r="C183" s="105"/>
      <c r="D183" s="82"/>
      <c r="E183" s="105"/>
      <c r="F183" s="106"/>
      <c r="G183" s="82"/>
      <c r="H183" s="106"/>
      <c r="I183" s="1027"/>
      <c r="J183" s="1017"/>
    </row>
    <row r="184" spans="1:10" hidden="1" x14ac:dyDescent="0.25">
      <c r="A184" s="142">
        <v>156</v>
      </c>
      <c r="B184" s="1016"/>
      <c r="C184" s="105"/>
      <c r="D184" s="82"/>
      <c r="E184" s="105"/>
      <c r="F184" s="106"/>
      <c r="G184" s="82"/>
      <c r="H184" s="106"/>
      <c r="I184" s="1027"/>
      <c r="J184" s="1017"/>
    </row>
    <row r="185" spans="1:10" s="114" customFormat="1" hidden="1" x14ac:dyDescent="0.25">
      <c r="A185" s="457"/>
      <c r="B185" s="339" t="str">
        <f>'[6]01CH'!B55</f>
        <v>Đất phi nông nghiệp khác</v>
      </c>
      <c r="C185" s="343" t="e">
        <f>SUM(C186:C190)</f>
        <v>#REF!</v>
      </c>
      <c r="D185" s="343"/>
      <c r="E185" s="343" t="e">
        <f>SUM(E186:E190)</f>
        <v>#REF!</v>
      </c>
      <c r="F185" s="348"/>
      <c r="G185" s="189"/>
      <c r="H185" s="348"/>
      <c r="I185" s="508"/>
      <c r="J185" s="461"/>
    </row>
    <row r="186" spans="1:10" ht="25.5" hidden="1" x14ac:dyDescent="0.25">
      <c r="A186" s="142">
        <v>1</v>
      </c>
      <c r="B186" s="1016" t="str">
        <f>[5]PNK!$B$119</f>
        <v>Đất phi nông nghiệp khác</v>
      </c>
      <c r="C186" s="105" t="e">
        <f>[5]PNK!$E$119*9</f>
        <v>#REF!</v>
      </c>
      <c r="D186" s="104">
        <v>0</v>
      </c>
      <c r="E186" s="105" t="e">
        <f>C186-D186</f>
        <v>#REF!</v>
      </c>
      <c r="F186" s="106" t="s">
        <v>96</v>
      </c>
      <c r="G186" s="82"/>
      <c r="H186" s="106" t="s">
        <v>369</v>
      </c>
      <c r="I186" s="1027"/>
      <c r="J186" s="1017"/>
    </row>
    <row r="187" spans="1:10" hidden="1" x14ac:dyDescent="0.25">
      <c r="A187" s="142">
        <v>160</v>
      </c>
      <c r="B187" s="1016"/>
      <c r="C187" s="105"/>
      <c r="D187" s="82"/>
      <c r="E187" s="105">
        <f>C187-D187</f>
        <v>0</v>
      </c>
      <c r="F187" s="106"/>
      <c r="G187" s="82"/>
      <c r="H187" s="106"/>
      <c r="I187" s="1027"/>
      <c r="J187" s="1017"/>
    </row>
    <row r="188" spans="1:10" hidden="1" x14ac:dyDescent="0.25">
      <c r="A188" s="142">
        <v>161</v>
      </c>
      <c r="B188" s="1016"/>
      <c r="C188" s="105"/>
      <c r="D188" s="82"/>
      <c r="E188" s="105">
        <f>C188-D188</f>
        <v>0</v>
      </c>
      <c r="F188" s="106"/>
      <c r="G188" s="82"/>
      <c r="H188" s="106"/>
      <c r="I188" s="1027"/>
      <c r="J188" s="1017"/>
    </row>
    <row r="189" spans="1:10" hidden="1" x14ac:dyDescent="0.25">
      <c r="A189" s="142">
        <v>162</v>
      </c>
      <c r="B189" s="1016"/>
      <c r="C189" s="105"/>
      <c r="D189" s="82"/>
      <c r="E189" s="105">
        <f>C189-D189</f>
        <v>0</v>
      </c>
      <c r="F189" s="106"/>
      <c r="G189" s="82"/>
      <c r="H189" s="106"/>
      <c r="I189" s="1027"/>
      <c r="J189" s="1017"/>
    </row>
    <row r="190" spans="1:10" hidden="1" x14ac:dyDescent="0.25">
      <c r="A190" s="142">
        <v>163</v>
      </c>
      <c r="B190" s="1016"/>
      <c r="C190" s="105"/>
      <c r="D190" s="82"/>
      <c r="E190" s="105">
        <f>C190-D190</f>
        <v>0</v>
      </c>
      <c r="F190" s="106"/>
      <c r="G190" s="82"/>
      <c r="H190" s="106"/>
      <c r="I190" s="1027"/>
      <c r="J190" s="1017"/>
    </row>
    <row r="191" spans="1:10" ht="25.5" x14ac:dyDescent="0.25">
      <c r="A191" s="142">
        <v>3</v>
      </c>
      <c r="B191" s="1016" t="s">
        <v>629</v>
      </c>
      <c r="C191" s="105">
        <v>5</v>
      </c>
      <c r="D191" s="82"/>
      <c r="E191" s="105">
        <v>5</v>
      </c>
      <c r="F191" s="106" t="s">
        <v>621</v>
      </c>
      <c r="G191" s="82"/>
      <c r="H191" s="106" t="s">
        <v>352</v>
      </c>
      <c r="I191" s="1027"/>
      <c r="J191" s="1017" t="s">
        <v>622</v>
      </c>
    </row>
    <row r="192" spans="1:10" ht="51" x14ac:dyDescent="0.25">
      <c r="A192" s="142">
        <v>4</v>
      </c>
      <c r="B192" s="1016" t="s">
        <v>630</v>
      </c>
      <c r="C192" s="105">
        <v>0.5</v>
      </c>
      <c r="D192" s="82"/>
      <c r="E192" s="105">
        <v>0.5</v>
      </c>
      <c r="F192" s="106" t="s">
        <v>621</v>
      </c>
      <c r="G192" s="82"/>
      <c r="H192" s="106" t="s">
        <v>344</v>
      </c>
      <c r="I192" s="1027"/>
      <c r="J192" s="1017" t="s">
        <v>623</v>
      </c>
    </row>
    <row r="193" spans="1:10" ht="25.5" x14ac:dyDescent="0.25">
      <c r="A193" s="142">
        <v>5</v>
      </c>
      <c r="B193" s="1016" t="s">
        <v>631</v>
      </c>
      <c r="C193" s="105">
        <v>0.5</v>
      </c>
      <c r="D193" s="82"/>
      <c r="E193" s="105">
        <v>0.5</v>
      </c>
      <c r="F193" s="106" t="s">
        <v>621</v>
      </c>
      <c r="G193" s="82"/>
      <c r="H193" s="106" t="s">
        <v>350</v>
      </c>
      <c r="I193" s="1027"/>
      <c r="J193" s="1017" t="s">
        <v>624</v>
      </c>
    </row>
    <row r="194" spans="1:10" ht="25.5" x14ac:dyDescent="0.25">
      <c r="A194" s="142">
        <v>6</v>
      </c>
      <c r="B194" s="1016" t="s">
        <v>632</v>
      </c>
      <c r="C194" s="105">
        <v>0.5</v>
      </c>
      <c r="D194" s="82"/>
      <c r="E194" s="105">
        <v>0.5</v>
      </c>
      <c r="F194" s="106" t="s">
        <v>621</v>
      </c>
      <c r="G194" s="82"/>
      <c r="H194" s="106" t="s">
        <v>352</v>
      </c>
      <c r="I194" s="1027"/>
      <c r="J194" s="1017" t="s">
        <v>625</v>
      </c>
    </row>
    <row r="195" spans="1:10" s="114" customFormat="1" x14ac:dyDescent="0.25">
      <c r="A195" s="457"/>
      <c r="B195" s="339" t="s">
        <v>42</v>
      </c>
      <c r="C195" s="343">
        <f>SUM(C196:C214)</f>
        <v>693.43000000000006</v>
      </c>
      <c r="D195" s="343"/>
      <c r="E195" s="343">
        <f>SUM(E196:E200)</f>
        <v>110.72</v>
      </c>
      <c r="F195" s="348"/>
      <c r="G195" s="189"/>
      <c r="H195" s="348"/>
      <c r="I195" s="508"/>
      <c r="J195" s="461"/>
    </row>
    <row r="196" spans="1:10" ht="25.5" x14ac:dyDescent="0.25">
      <c r="A196" s="142">
        <v>1</v>
      </c>
      <c r="B196" s="1042" t="s">
        <v>614</v>
      </c>
      <c r="C196" s="105">
        <v>30</v>
      </c>
      <c r="D196" s="104">
        <v>0</v>
      </c>
      <c r="E196" s="105">
        <f>C196-D196</f>
        <v>30</v>
      </c>
      <c r="F196" s="106" t="s">
        <v>42</v>
      </c>
      <c r="G196" s="82"/>
      <c r="H196" s="106" t="str">
        <f>[5]NKH!$B$37</f>
        <v>Xã Kim Tân</v>
      </c>
      <c r="I196" s="1027" t="s">
        <v>487</v>
      </c>
      <c r="J196" s="1017" t="s">
        <v>481</v>
      </c>
    </row>
    <row r="197" spans="1:10" ht="38.25" x14ac:dyDescent="0.25">
      <c r="A197" s="142">
        <v>2</v>
      </c>
      <c r="B197" s="1016" t="s">
        <v>519</v>
      </c>
      <c r="C197" s="105">
        <v>18.72</v>
      </c>
      <c r="D197" s="104">
        <v>0</v>
      </c>
      <c r="E197" s="105">
        <f t="shared" ref="E197:E211" si="2">C197-D197</f>
        <v>18.72</v>
      </c>
      <c r="F197" s="106" t="s">
        <v>42</v>
      </c>
      <c r="G197" s="82"/>
      <c r="H197" s="106" t="str">
        <f>[5]NKH!$B$48</f>
        <v>Xã Chư Răng</v>
      </c>
      <c r="I197" s="1027" t="s">
        <v>487</v>
      </c>
      <c r="J197" s="1017" t="s">
        <v>520</v>
      </c>
    </row>
    <row r="198" spans="1:10" ht="25.5" x14ac:dyDescent="0.25">
      <c r="A198" s="142">
        <v>3</v>
      </c>
      <c r="B198" s="1016" t="str">
        <f>[5]NKH!$B$55</f>
        <v>Chăn nuôi heo Công ty Thanh Long (Tổng diện tích 14 ha, phân bổ 2021 07 ha)</v>
      </c>
      <c r="C198" s="105">
        <v>14</v>
      </c>
      <c r="D198" s="104">
        <v>0</v>
      </c>
      <c r="E198" s="105">
        <f t="shared" si="2"/>
        <v>14</v>
      </c>
      <c r="F198" s="106" t="s">
        <v>42</v>
      </c>
      <c r="G198" s="82"/>
      <c r="H198" s="106" t="str">
        <f>[5]NKH!$B$48</f>
        <v>Xã Chư Răng</v>
      </c>
      <c r="I198" s="1027"/>
      <c r="J198" s="1017" t="s">
        <v>484</v>
      </c>
    </row>
    <row r="199" spans="1:10" ht="38.25" x14ac:dyDescent="0.25">
      <c r="A199" s="142">
        <v>4</v>
      </c>
      <c r="B199" s="1016" t="str">
        <f>[5]NKH!$B$56</f>
        <v>Chăn nuôi heo công nghệ cao-Cty TNHH MTV TM Thanh Trang (Tổng diện tích 24 ha, phân bổ 2021 10 ha)</v>
      </c>
      <c r="C199" s="105">
        <v>24</v>
      </c>
      <c r="D199" s="104">
        <v>0</v>
      </c>
      <c r="E199" s="105">
        <f t="shared" si="2"/>
        <v>24</v>
      </c>
      <c r="F199" s="106" t="s">
        <v>42</v>
      </c>
      <c r="G199" s="82"/>
      <c r="H199" s="106" t="str">
        <f>[5]NKH!$B$48</f>
        <v>Xã Chư Răng</v>
      </c>
      <c r="I199" s="1027"/>
      <c r="J199" s="1017" t="str">
        <f>[5]NKH!$F$56</f>
        <v>Công văn số 2049/UBND-KTTH ngày 02/10/2020 của UBND tỉnh Gia Lai</v>
      </c>
    </row>
    <row r="200" spans="1:10" ht="18.75" customHeight="1" x14ac:dyDescent="0.25">
      <c r="A200" s="142">
        <v>5</v>
      </c>
      <c r="B200" s="1016" t="str">
        <f>[5]NKH!$B$58</f>
        <v>Dự án chăn nuôi Công ty Farmtech</v>
      </c>
      <c r="C200" s="105">
        <f>[5]NKH!$E$58</f>
        <v>24</v>
      </c>
      <c r="D200" s="104">
        <v>0</v>
      </c>
      <c r="E200" s="105">
        <f t="shared" si="2"/>
        <v>24</v>
      </c>
      <c r="F200" s="106" t="s">
        <v>42</v>
      </c>
      <c r="G200" s="82"/>
      <c r="H200" s="106" t="str">
        <f>[5]NKH!$B$48</f>
        <v>Xã Chư Răng</v>
      </c>
      <c r="I200" s="1027" t="s">
        <v>487</v>
      </c>
      <c r="J200" s="1017" t="s">
        <v>481</v>
      </c>
    </row>
    <row r="201" spans="1:10" ht="18" customHeight="1" x14ac:dyDescent="0.25">
      <c r="A201" s="142">
        <v>6</v>
      </c>
      <c r="B201" s="1016" t="str">
        <f>[5]NKH!$B$64</f>
        <v>Trang trại chăn nuôi Hoàng Quân Farrm</v>
      </c>
      <c r="C201" s="105">
        <v>20</v>
      </c>
      <c r="D201" s="104">
        <v>0</v>
      </c>
      <c r="E201" s="105">
        <f t="shared" si="2"/>
        <v>20</v>
      </c>
      <c r="F201" s="106" t="s">
        <v>42</v>
      </c>
      <c r="G201" s="82"/>
      <c r="H201" s="106" t="str">
        <f>[5]NKH!$B$59</f>
        <v>Xã Pờ Tó</v>
      </c>
      <c r="I201" s="1027"/>
      <c r="J201" s="1017"/>
    </row>
    <row r="202" spans="1:10" ht="25.5" x14ac:dyDescent="0.25">
      <c r="A202" s="142">
        <v>7</v>
      </c>
      <c r="B202" s="1016" t="str">
        <f>[5]NKH!$B$65</f>
        <v>Chăn nuôi heo Công ty Bảo An</v>
      </c>
      <c r="C202" s="105">
        <v>14.37</v>
      </c>
      <c r="D202" s="104">
        <v>0</v>
      </c>
      <c r="E202" s="105">
        <f t="shared" si="2"/>
        <v>14.37</v>
      </c>
      <c r="F202" s="106" t="s">
        <v>42</v>
      </c>
      <c r="G202" s="82"/>
      <c r="H202" s="106" t="str">
        <f>[5]NKH!$B$59</f>
        <v>Xã Pờ Tó</v>
      </c>
      <c r="I202" s="1027"/>
      <c r="J202" s="1017" t="s">
        <v>533</v>
      </c>
    </row>
    <row r="203" spans="1:10" ht="38.25" x14ac:dyDescent="0.25">
      <c r="A203" s="142">
        <v>8</v>
      </c>
      <c r="B203" s="1016" t="str">
        <f>[5]NKH!$B$66</f>
        <v>Trang trại chăn nuôi heo thịt kết hợp chăm sóc, phát triển cây cao su-Cty TNHH MTV Chăn nuôi heo Trung Nguyên (Tổng diện tích 183,83 ha, phân bổ 2021 20,83 ha)</v>
      </c>
      <c r="C203" s="105">
        <v>183.83</v>
      </c>
      <c r="D203" s="104">
        <v>0</v>
      </c>
      <c r="E203" s="105">
        <f t="shared" si="2"/>
        <v>183.83</v>
      </c>
      <c r="F203" s="106" t="s">
        <v>42</v>
      </c>
      <c r="G203" s="82"/>
      <c r="H203" s="106" t="str">
        <f>[5]NKH!$B$59</f>
        <v>Xã Pờ Tó</v>
      </c>
      <c r="I203" s="1027"/>
      <c r="J203" s="1017" t="s">
        <v>521</v>
      </c>
    </row>
    <row r="204" spans="1:10" ht="25.5" x14ac:dyDescent="0.25">
      <c r="A204" s="142">
        <v>9</v>
      </c>
      <c r="B204" s="1016" t="s">
        <v>522</v>
      </c>
      <c r="C204" s="105">
        <f>31</f>
        <v>31</v>
      </c>
      <c r="D204" s="82"/>
      <c r="E204" s="105">
        <f t="shared" si="2"/>
        <v>31</v>
      </c>
      <c r="F204" s="106" t="s">
        <v>42</v>
      </c>
      <c r="G204" s="82"/>
      <c r="H204" s="106" t="s">
        <v>524</v>
      </c>
      <c r="I204" s="1027"/>
      <c r="J204" s="1017"/>
    </row>
    <row r="205" spans="1:10" ht="25.5" x14ac:dyDescent="0.25">
      <c r="A205" s="142">
        <v>10</v>
      </c>
      <c r="B205" s="1016" t="s">
        <v>523</v>
      </c>
      <c r="C205" s="105">
        <v>15</v>
      </c>
      <c r="D205" s="82"/>
      <c r="E205" s="105">
        <f t="shared" si="2"/>
        <v>15</v>
      </c>
      <c r="F205" s="106" t="s">
        <v>42</v>
      </c>
      <c r="G205" s="82"/>
      <c r="H205" s="106" t="s">
        <v>347</v>
      </c>
      <c r="I205" s="1027"/>
      <c r="J205" s="1017"/>
    </row>
    <row r="206" spans="1:10" ht="25.5" x14ac:dyDescent="0.25">
      <c r="A206" s="142">
        <v>11</v>
      </c>
      <c r="B206" s="1016" t="s">
        <v>525</v>
      </c>
      <c r="C206" s="105">
        <v>20.36</v>
      </c>
      <c r="D206" s="82"/>
      <c r="E206" s="105">
        <f t="shared" si="2"/>
        <v>20.36</v>
      </c>
      <c r="F206" s="106" t="s">
        <v>42</v>
      </c>
      <c r="G206" s="82"/>
      <c r="H206" s="106" t="s">
        <v>527</v>
      </c>
      <c r="I206" s="1027"/>
      <c r="J206" s="1017"/>
    </row>
    <row r="207" spans="1:10" ht="25.5" x14ac:dyDescent="0.25">
      <c r="A207" s="142">
        <v>12</v>
      </c>
      <c r="B207" s="1016" t="s">
        <v>526</v>
      </c>
      <c r="C207" s="105">
        <v>15.87</v>
      </c>
      <c r="D207" s="82"/>
      <c r="E207" s="105">
        <f t="shared" si="2"/>
        <v>15.87</v>
      </c>
      <c r="F207" s="106" t="s">
        <v>42</v>
      </c>
      <c r="G207" s="82"/>
      <c r="H207" s="106" t="s">
        <v>527</v>
      </c>
      <c r="I207" s="1027"/>
      <c r="J207" s="1017"/>
    </row>
    <row r="208" spans="1:10" ht="14.25" customHeight="1" x14ac:dyDescent="0.25">
      <c r="A208" s="142">
        <v>13</v>
      </c>
      <c r="B208" s="1016" t="s">
        <v>518</v>
      </c>
      <c r="C208" s="105">
        <v>13.06</v>
      </c>
      <c r="D208" s="82"/>
      <c r="E208" s="105">
        <f t="shared" si="2"/>
        <v>13.06</v>
      </c>
      <c r="F208" s="106" t="s">
        <v>42</v>
      </c>
      <c r="G208" s="82"/>
      <c r="H208" s="106" t="s">
        <v>347</v>
      </c>
      <c r="I208" s="1027"/>
      <c r="J208" s="1017"/>
    </row>
    <row r="209" spans="1:10" ht="15" customHeight="1" x14ac:dyDescent="0.25">
      <c r="A209" s="142">
        <v>14</v>
      </c>
      <c r="B209" s="1016" t="s">
        <v>615</v>
      </c>
      <c r="C209" s="1043">
        <v>126</v>
      </c>
      <c r="D209" s="1043"/>
      <c r="E209" s="1043">
        <f t="shared" si="2"/>
        <v>126</v>
      </c>
      <c r="F209" s="106" t="s">
        <v>42</v>
      </c>
      <c r="G209" s="82"/>
      <c r="H209" s="106" t="s">
        <v>616</v>
      </c>
      <c r="I209" s="1027"/>
      <c r="J209" s="1017"/>
    </row>
    <row r="210" spans="1:10" ht="25.5" x14ac:dyDescent="0.25">
      <c r="A210" s="142">
        <v>15</v>
      </c>
      <c r="B210" s="1016" t="s">
        <v>528</v>
      </c>
      <c r="C210" s="105">
        <v>23.22</v>
      </c>
      <c r="D210" s="82"/>
      <c r="E210" s="105">
        <f t="shared" si="2"/>
        <v>23.22</v>
      </c>
      <c r="F210" s="106" t="s">
        <v>42</v>
      </c>
      <c r="G210" s="82"/>
      <c r="H210" s="106" t="s">
        <v>348</v>
      </c>
      <c r="I210" s="1027"/>
      <c r="J210" s="1017"/>
    </row>
    <row r="211" spans="1:10" ht="14.25" customHeight="1" x14ac:dyDescent="0.25">
      <c r="A211" s="142">
        <v>16</v>
      </c>
      <c r="B211" s="1016" t="s">
        <v>532</v>
      </c>
      <c r="C211" s="105">
        <v>15</v>
      </c>
      <c r="D211" s="82"/>
      <c r="E211" s="105">
        <f t="shared" si="2"/>
        <v>15</v>
      </c>
      <c r="F211" s="106" t="s">
        <v>42</v>
      </c>
      <c r="G211" s="82"/>
      <c r="H211" s="106" t="s">
        <v>346</v>
      </c>
      <c r="I211" s="1027"/>
      <c r="J211" s="1017"/>
    </row>
    <row r="212" spans="1:10" ht="14.25" customHeight="1" x14ac:dyDescent="0.25">
      <c r="A212" s="142">
        <v>17</v>
      </c>
      <c r="B212" s="1016" t="s">
        <v>617</v>
      </c>
      <c r="C212" s="105">
        <v>40</v>
      </c>
      <c r="D212" s="82"/>
      <c r="E212" s="105">
        <v>40</v>
      </c>
      <c r="F212" s="106" t="s">
        <v>42</v>
      </c>
      <c r="G212" s="82"/>
      <c r="H212" s="106" t="s">
        <v>346</v>
      </c>
      <c r="I212" s="1027"/>
      <c r="J212" s="1017"/>
    </row>
    <row r="213" spans="1:10" ht="14.25" customHeight="1" x14ac:dyDescent="0.25">
      <c r="A213" s="142">
        <v>18</v>
      </c>
      <c r="B213" s="1016" t="s">
        <v>618</v>
      </c>
      <c r="C213" s="105">
        <v>40</v>
      </c>
      <c r="D213" s="82"/>
      <c r="E213" s="105">
        <v>40</v>
      </c>
      <c r="F213" s="106" t="s">
        <v>42</v>
      </c>
      <c r="G213" s="82"/>
      <c r="H213" s="106" t="s">
        <v>346</v>
      </c>
      <c r="I213" s="1027"/>
      <c r="J213" s="1017"/>
    </row>
    <row r="214" spans="1:10" ht="25.5" x14ac:dyDescent="0.25">
      <c r="A214" s="142">
        <v>19</v>
      </c>
      <c r="B214" s="1016" t="s">
        <v>619</v>
      </c>
      <c r="C214" s="105">
        <v>25</v>
      </c>
      <c r="D214" s="82"/>
      <c r="E214" s="105">
        <v>25</v>
      </c>
      <c r="F214" s="106" t="s">
        <v>42</v>
      </c>
      <c r="G214" s="82"/>
      <c r="H214" s="106" t="s">
        <v>348</v>
      </c>
      <c r="I214" s="1027"/>
      <c r="J214" s="1017"/>
    </row>
    <row r="215" spans="1:10" s="216" customFormat="1" ht="15.75" customHeight="1" x14ac:dyDescent="0.25">
      <c r="A215" s="455" t="s">
        <v>295</v>
      </c>
      <c r="B215" s="1185" t="s">
        <v>373</v>
      </c>
      <c r="C215" s="1186"/>
      <c r="D215" s="1186"/>
      <c r="E215" s="1186"/>
      <c r="F215" s="1186"/>
      <c r="G215" s="1186"/>
      <c r="H215" s="1186"/>
      <c r="I215" s="1186"/>
      <c r="J215" s="1187"/>
    </row>
    <row r="216" spans="1:10" s="115" customFormat="1" ht="38.25" x14ac:dyDescent="0.25">
      <c r="A216" s="142">
        <v>1</v>
      </c>
      <c r="B216" s="1016" t="s">
        <v>637</v>
      </c>
      <c r="C216" s="105">
        <v>6</v>
      </c>
      <c r="D216" s="104">
        <v>0</v>
      </c>
      <c r="E216" s="105">
        <v>6</v>
      </c>
      <c r="F216" s="106" t="s">
        <v>375</v>
      </c>
      <c r="G216" s="82" t="s">
        <v>29</v>
      </c>
      <c r="H216" s="106" t="s">
        <v>638</v>
      </c>
      <c r="I216" s="1027" t="s">
        <v>487</v>
      </c>
      <c r="J216" s="1017"/>
    </row>
    <row r="217" spans="1:10" s="115" customFormat="1" ht="13.5" customHeight="1" x14ac:dyDescent="0.25">
      <c r="A217" s="142">
        <v>2</v>
      </c>
      <c r="B217" s="1016" t="str">
        <f>[5]TMD!$B$8</f>
        <v>Chuyển mục đích sử dụng đất ở sang đất thương mại, dịch vụ</v>
      </c>
      <c r="C217" s="105">
        <f>[5]TMD!$E$8*9</f>
        <v>1.8</v>
      </c>
      <c r="D217" s="104">
        <v>0</v>
      </c>
      <c r="E217" s="105">
        <f t="shared" ref="E217:E223" si="3">C217-D217</f>
        <v>1.8</v>
      </c>
      <c r="F217" s="106" t="s">
        <v>375</v>
      </c>
      <c r="G217" s="82" t="s">
        <v>71</v>
      </c>
      <c r="H217" s="106" t="s">
        <v>369</v>
      </c>
      <c r="I217" s="1027" t="s">
        <v>487</v>
      </c>
      <c r="J217" s="1017"/>
    </row>
    <row r="218" spans="1:10" s="1071" customFormat="1" ht="27" customHeight="1" x14ac:dyDescent="0.25">
      <c r="A218" s="1072">
        <v>3</v>
      </c>
      <c r="B218" s="1066" t="s">
        <v>640</v>
      </c>
      <c r="C218" s="1069">
        <v>5</v>
      </c>
      <c r="D218" s="1068">
        <v>0</v>
      </c>
      <c r="E218" s="1069">
        <v>5</v>
      </c>
      <c r="F218" s="1070" t="s">
        <v>639</v>
      </c>
      <c r="G218" s="1067" t="s">
        <v>71</v>
      </c>
      <c r="H218" s="1070" t="s">
        <v>348</v>
      </c>
      <c r="I218" s="1027" t="s">
        <v>487</v>
      </c>
      <c r="J218" s="1017"/>
    </row>
    <row r="219" spans="1:10" s="115" customFormat="1" ht="25.5" x14ac:dyDescent="0.25">
      <c r="A219" s="1072">
        <v>4</v>
      </c>
      <c r="B219" s="1016" t="str">
        <f>[5]TMD!$B$28</f>
        <v>Cho thuê đất xây dựng nhà hàng, khu vui chơi, xã, huyện (Công ty TNHH Trang Vy)</v>
      </c>
      <c r="C219" s="105">
        <f>[5]TMD!$E$28</f>
        <v>1.5</v>
      </c>
      <c r="D219" s="104">
        <v>0</v>
      </c>
      <c r="E219" s="105">
        <f t="shared" si="3"/>
        <v>1.5</v>
      </c>
      <c r="F219" s="106" t="s">
        <v>375</v>
      </c>
      <c r="G219" s="82"/>
      <c r="H219" s="106" t="str">
        <f>[5]TMD!$B$26</f>
        <v>Xã Ia Mrơn</v>
      </c>
      <c r="I219" s="1027" t="s">
        <v>487</v>
      </c>
      <c r="J219" s="1017" t="s">
        <v>482</v>
      </c>
    </row>
    <row r="220" spans="1:10" s="115" customFormat="1" ht="25.5" x14ac:dyDescent="0.25">
      <c r="A220" s="1072">
        <v>5</v>
      </c>
      <c r="B220" s="1016" t="str">
        <f>[5]TMD!$B$39</f>
        <v>Chuyển mục đích sử dụng đất nông nghiệp sang đất thương mại, dịch vụ thuộc  tờ bản đồ số 06,15</v>
      </c>
      <c r="C220" s="105">
        <f>[5]TMD!$E$39</f>
        <v>0.5</v>
      </c>
      <c r="D220" s="104">
        <v>0</v>
      </c>
      <c r="E220" s="105">
        <f t="shared" si="3"/>
        <v>0.5</v>
      </c>
      <c r="F220" s="106" t="s">
        <v>391</v>
      </c>
      <c r="G220" s="82" t="s">
        <v>29</v>
      </c>
      <c r="H220" s="106" t="str">
        <f>[5]TMD!$B$37</f>
        <v>Xã Kim Tân</v>
      </c>
      <c r="I220" s="1027" t="s">
        <v>487</v>
      </c>
      <c r="J220" s="1017" t="s">
        <v>482</v>
      </c>
    </row>
    <row r="221" spans="1:10" s="115" customFormat="1" ht="25.5" x14ac:dyDescent="0.25">
      <c r="A221" s="1072">
        <v>6</v>
      </c>
      <c r="B221" s="1016" t="str">
        <f>[5]SKC!$B$8</f>
        <v>Chuyển đổi mục đích từ đất nông nghiệp sang đất phi NN (sản xuất kinh doanh) tại xã Ia Trốk</v>
      </c>
      <c r="C221" s="105">
        <f>[5]SKC!$E$8</f>
        <v>0.5</v>
      </c>
      <c r="D221" s="104">
        <v>0</v>
      </c>
      <c r="E221" s="105">
        <f t="shared" si="3"/>
        <v>0.5</v>
      </c>
      <c r="F221" s="106" t="s">
        <v>391</v>
      </c>
      <c r="G221" s="82" t="s">
        <v>29</v>
      </c>
      <c r="H221" s="106" t="str">
        <f>[5]SKC!$B$7</f>
        <v>Xã Ia Trốk</v>
      </c>
      <c r="I221" s="1027" t="s">
        <v>487</v>
      </c>
      <c r="J221" s="1017" t="s">
        <v>482</v>
      </c>
    </row>
    <row r="222" spans="1:10" s="115" customFormat="1" ht="25.5" x14ac:dyDescent="0.25">
      <c r="A222" s="1072">
        <v>7</v>
      </c>
      <c r="B222" s="1016" t="str">
        <f>[5]SKC!$B$83</f>
        <v>Chuyển đổi mục đích từ đất nông nghiệp sang đất phi NN (sản xuất kinh doanh) tại xã Ia Tul</v>
      </c>
      <c r="C222" s="105">
        <f>[5]SKC!$E$83</f>
        <v>0.5</v>
      </c>
      <c r="D222" s="104">
        <v>0</v>
      </c>
      <c r="E222" s="105">
        <f t="shared" si="3"/>
        <v>0.5</v>
      </c>
      <c r="F222" s="106" t="s">
        <v>391</v>
      </c>
      <c r="G222" s="82" t="s">
        <v>29</v>
      </c>
      <c r="H222" s="106" t="str">
        <f>[5]SKC!$B$82</f>
        <v>Xã Ia Tul</v>
      </c>
      <c r="I222" s="1027" t="s">
        <v>487</v>
      </c>
      <c r="J222" s="1017" t="s">
        <v>482</v>
      </c>
    </row>
    <row r="223" spans="1:10" s="115" customFormat="1" ht="25.5" x14ac:dyDescent="0.25">
      <c r="A223" s="1072">
        <v>8</v>
      </c>
      <c r="B223" s="1016" t="str">
        <f>[5]SKC!$B$105</f>
        <v>Chuyển đổi mục đích từ đất nông nghiệp sang đất phi NN (sản xuất kinh doanh) tại xã Chư Mố</v>
      </c>
      <c r="C223" s="105">
        <f>[5]SKC!$E$105</f>
        <v>0.5</v>
      </c>
      <c r="D223" s="104">
        <v>0</v>
      </c>
      <c r="E223" s="105">
        <f t="shared" si="3"/>
        <v>0.5</v>
      </c>
      <c r="F223" s="106" t="s">
        <v>391</v>
      </c>
      <c r="G223" s="82" t="s">
        <v>29</v>
      </c>
      <c r="H223" s="106" t="str">
        <f>[5]SKC!$B$104</f>
        <v>Xã Chư Mố</v>
      </c>
      <c r="I223" s="1027" t="s">
        <v>487</v>
      </c>
      <c r="J223" s="1017" t="s">
        <v>482</v>
      </c>
    </row>
    <row r="224" spans="1:10" s="115" customFormat="1" ht="23.25" customHeight="1" x14ac:dyDescent="0.25">
      <c r="A224" s="1072">
        <v>9</v>
      </c>
      <c r="B224" s="1016" t="s">
        <v>479</v>
      </c>
      <c r="C224" s="105">
        <f>0.5*9</f>
        <v>4.5</v>
      </c>
      <c r="D224" s="104">
        <v>0</v>
      </c>
      <c r="E224" s="105">
        <f>C224-D224</f>
        <v>4.5</v>
      </c>
      <c r="F224" s="106" t="s">
        <v>391</v>
      </c>
      <c r="G224" s="82" t="s">
        <v>29</v>
      </c>
      <c r="H224" s="106" t="s">
        <v>369</v>
      </c>
      <c r="I224" s="1027" t="s">
        <v>487</v>
      </c>
      <c r="J224" s="1017"/>
    </row>
    <row r="225" spans="1:10" s="115" customFormat="1" ht="25.5" x14ac:dyDescent="0.25">
      <c r="A225" s="1072">
        <v>10</v>
      </c>
      <c r="B225" s="1016" t="s">
        <v>485</v>
      </c>
      <c r="C225" s="105">
        <f>'[7]13 CH'!H13</f>
        <v>197.85</v>
      </c>
      <c r="D225" s="104">
        <v>0</v>
      </c>
      <c r="E225" s="105">
        <f>C225-D225</f>
        <v>197.85</v>
      </c>
      <c r="F225" s="106" t="s">
        <v>42</v>
      </c>
      <c r="G225" s="82" t="s">
        <v>31</v>
      </c>
      <c r="H225" s="106" t="s">
        <v>369</v>
      </c>
      <c r="I225" s="1027" t="s">
        <v>487</v>
      </c>
      <c r="J225" s="1017"/>
    </row>
    <row r="226" spans="1:10" s="115" customFormat="1" ht="25.5" x14ac:dyDescent="0.25">
      <c r="A226" s="1072">
        <v>11</v>
      </c>
      <c r="B226" s="1016" t="s">
        <v>480</v>
      </c>
      <c r="C226" s="105">
        <f>'[7]13 CH'!O12</f>
        <v>159.27000000000001</v>
      </c>
      <c r="D226" s="104">
        <v>0</v>
      </c>
      <c r="E226" s="105">
        <f>C226-D226</f>
        <v>159.27000000000001</v>
      </c>
      <c r="F226" s="106" t="s">
        <v>42</v>
      </c>
      <c r="G226" s="82" t="s">
        <v>29</v>
      </c>
      <c r="H226" s="106" t="s">
        <v>369</v>
      </c>
      <c r="I226" s="1027" t="s">
        <v>487</v>
      </c>
      <c r="J226" s="1017"/>
    </row>
    <row r="227" spans="1:10" s="347" customFormat="1" x14ac:dyDescent="0.25">
      <c r="A227" s="441" t="s">
        <v>296</v>
      </c>
      <c r="B227" s="1044" t="s">
        <v>374</v>
      </c>
      <c r="C227" s="1045">
        <f>SUM(C228:C237)</f>
        <v>17.12</v>
      </c>
      <c r="D227" s="1045">
        <f>SUM(D228:D237)</f>
        <v>0</v>
      </c>
      <c r="E227" s="1045">
        <f>SUM(E228:E237)</f>
        <v>17.12</v>
      </c>
      <c r="F227" s="1046"/>
      <c r="G227" s="1047"/>
      <c r="H227" s="1046"/>
      <c r="I227" s="1048"/>
      <c r="J227" s="1049"/>
    </row>
    <row r="228" spans="1:10" s="115" customFormat="1" ht="25.5" x14ac:dyDescent="0.25">
      <c r="A228" s="142">
        <v>1</v>
      </c>
      <c r="B228" s="1016" t="str">
        <f>[5]ONT!$B$8</f>
        <v>Mở rộng các Khu dân cư, khu vực đối diện hạt chín thuộc tờ bản đồ số 24</v>
      </c>
      <c r="C228" s="105">
        <f>[5]ONT!$E$8</f>
        <v>1.62</v>
      </c>
      <c r="D228" s="104">
        <v>0</v>
      </c>
      <c r="E228" s="105">
        <f>C228-D228</f>
        <v>1.62</v>
      </c>
      <c r="F228" s="106" t="s">
        <v>375</v>
      </c>
      <c r="G228" s="82" t="s">
        <v>375</v>
      </c>
      <c r="H228" s="106" t="str">
        <f>[5]ONT!$B$7</f>
        <v>Xã Ia Trốk</v>
      </c>
      <c r="I228" s="1027" t="s">
        <v>487</v>
      </c>
      <c r="J228" s="1017" t="s">
        <v>482</v>
      </c>
    </row>
    <row r="229" spans="1:10" s="115" customFormat="1" ht="25.5" x14ac:dyDescent="0.25">
      <c r="A229" s="142">
        <v>2</v>
      </c>
      <c r="B229" s="1016" t="str">
        <f>[5]ONT!$B$38</f>
        <v>Đấu giá đất ở tại xã Kim Tân và Ia Mrơn</v>
      </c>
      <c r="C229" s="105">
        <f>[5]ONT!$E$27+[5]ONT!$E$38</f>
        <v>5</v>
      </c>
      <c r="D229" s="104">
        <v>0</v>
      </c>
      <c r="E229" s="105">
        <f>C229-D229</f>
        <v>5</v>
      </c>
      <c r="F229" s="106" t="s">
        <v>375</v>
      </c>
      <c r="G229" s="82" t="s">
        <v>375</v>
      </c>
      <c r="H229" s="106" t="s">
        <v>486</v>
      </c>
      <c r="I229" s="1027" t="s">
        <v>487</v>
      </c>
      <c r="J229" s="1017" t="s">
        <v>482</v>
      </c>
    </row>
    <row r="230" spans="1:10" s="115" customFormat="1" ht="16.5" customHeight="1" x14ac:dyDescent="0.25">
      <c r="A230" s="142">
        <v>3</v>
      </c>
      <c r="B230" s="1016" t="str">
        <f>[5]ONT!$B$60</f>
        <v>Khu giãn dân thôn 1</v>
      </c>
      <c r="C230" s="105">
        <f>[5]ONT!$E$60</f>
        <v>7</v>
      </c>
      <c r="D230" s="104">
        <v>0</v>
      </c>
      <c r="E230" s="105">
        <f>C230-D230</f>
        <v>7</v>
      </c>
      <c r="F230" s="106" t="s">
        <v>375</v>
      </c>
      <c r="G230" s="82" t="s">
        <v>375</v>
      </c>
      <c r="H230" s="106" t="str">
        <f>[5]ONT!$B$59</f>
        <v>Xã Pờ Tó</v>
      </c>
      <c r="I230" s="1027" t="s">
        <v>487</v>
      </c>
      <c r="J230" s="1017" t="s">
        <v>482</v>
      </c>
    </row>
    <row r="231" spans="1:10" s="115" customFormat="1" ht="38.25" x14ac:dyDescent="0.25">
      <c r="A231" s="142">
        <v>4</v>
      </c>
      <c r="B231" s="1016" t="str">
        <f>[5]ONT!$B$71</f>
        <v>Giao đất, chuyển mục đích sử dụng đất thực hiện Đề án sắp xếp, bố trí khu dân cư bôn Jứ, xã Ia Broăi, huyện Ia Pa</v>
      </c>
      <c r="C231" s="105">
        <f>[5]ONT!$E$71</f>
        <v>3.5</v>
      </c>
      <c r="D231" s="104">
        <v>0</v>
      </c>
      <c r="E231" s="105">
        <f>C231-D231</f>
        <v>3.5</v>
      </c>
      <c r="F231" s="106" t="s">
        <v>375</v>
      </c>
      <c r="G231" s="82" t="s">
        <v>375</v>
      </c>
      <c r="H231" s="106" t="str">
        <f>[5]ONT!$B$70</f>
        <v>Xã Ia Broai</v>
      </c>
      <c r="I231" s="1027" t="s">
        <v>487</v>
      </c>
      <c r="J231" s="1017" t="str">
        <f>[5]ONT!$F$71</f>
        <v>Quyết định số  222/QĐ-UBND ngày 21/7/2020 của UBND huyện Ia Pa</v>
      </c>
    </row>
    <row r="232" spans="1:10" s="1024" customFormat="1" ht="15" hidden="1" x14ac:dyDescent="0.25">
      <c r="A232" s="1019"/>
      <c r="B232" s="1013"/>
      <c r="C232" s="1020"/>
      <c r="D232" s="1020"/>
      <c r="E232" s="1020"/>
      <c r="F232" s="1021"/>
      <c r="G232" s="164"/>
      <c r="H232" s="164"/>
      <c r="I232" s="1022"/>
      <c r="J232" s="1023"/>
    </row>
    <row r="233" spans="1:10" s="1024" customFormat="1" ht="15" hidden="1" x14ac:dyDescent="0.25">
      <c r="A233" s="1019"/>
      <c r="B233" s="1013"/>
      <c r="C233" s="1020"/>
      <c r="D233" s="1020"/>
      <c r="E233" s="1020"/>
      <c r="F233" s="1021"/>
      <c r="G233" s="164"/>
      <c r="H233" s="164"/>
      <c r="I233" s="1022"/>
      <c r="J233" s="1023"/>
    </row>
    <row r="234" spans="1:10" s="1024" customFormat="1" ht="15" hidden="1" x14ac:dyDescent="0.25">
      <c r="A234" s="1019"/>
      <c r="B234" s="1013"/>
      <c r="C234" s="1020"/>
      <c r="D234" s="1020"/>
      <c r="E234" s="1020"/>
      <c r="F234" s="1021"/>
      <c r="G234" s="164"/>
      <c r="H234" s="164"/>
      <c r="I234" s="1022"/>
      <c r="J234" s="1023"/>
    </row>
    <row r="235" spans="1:10" s="1024" customFormat="1" ht="15" hidden="1" x14ac:dyDescent="0.25">
      <c r="A235" s="1019"/>
      <c r="B235" s="1013"/>
      <c r="C235" s="1020"/>
      <c r="D235" s="1020"/>
      <c r="E235" s="1020"/>
      <c r="F235" s="1021"/>
      <c r="G235" s="164"/>
      <c r="H235" s="164"/>
      <c r="I235" s="1022"/>
      <c r="J235" s="1023"/>
    </row>
    <row r="236" spans="1:10" s="1024" customFormat="1" ht="15" hidden="1" x14ac:dyDescent="0.25">
      <c r="A236" s="1019"/>
      <c r="B236" s="1013"/>
      <c r="C236" s="1020"/>
      <c r="D236" s="1020"/>
      <c r="E236" s="1020"/>
      <c r="F236" s="1021"/>
      <c r="G236" s="164"/>
      <c r="H236" s="164"/>
      <c r="I236" s="1022"/>
      <c r="J236" s="1023"/>
    </row>
    <row r="237" spans="1:10" s="1024" customFormat="1" ht="15" hidden="1" x14ac:dyDescent="0.25">
      <c r="A237" s="1019"/>
      <c r="B237" s="1013"/>
      <c r="C237" s="1020"/>
      <c r="D237" s="1020"/>
      <c r="E237" s="1020"/>
      <c r="F237" s="1021"/>
      <c r="G237" s="164"/>
      <c r="H237" s="164"/>
      <c r="I237" s="1022"/>
      <c r="J237" s="1023"/>
    </row>
    <row r="238" spans="1:10" s="1024" customFormat="1" ht="15" x14ac:dyDescent="0.25">
      <c r="A238" s="1050" t="s">
        <v>296</v>
      </c>
      <c r="B238" s="1051" t="s">
        <v>392</v>
      </c>
      <c r="C238" s="1052"/>
      <c r="D238" s="1052"/>
      <c r="E238" s="1052"/>
      <c r="F238" s="1053"/>
      <c r="G238" s="1054"/>
      <c r="H238" s="1054"/>
      <c r="I238" s="1055"/>
      <c r="J238" s="1056"/>
    </row>
    <row r="239" spans="1:10" s="1024" customFormat="1" ht="104.25" customHeight="1" x14ac:dyDescent="0.25">
      <c r="A239" s="142">
        <v>1</v>
      </c>
      <c r="B239" s="1016" t="s">
        <v>515</v>
      </c>
      <c r="C239" s="105">
        <v>6000</v>
      </c>
      <c r="D239" s="105">
        <v>0</v>
      </c>
      <c r="E239" s="105">
        <f t="shared" ref="E239:E242" si="4">C239-D239</f>
        <v>6000</v>
      </c>
      <c r="F239" s="1016" t="s">
        <v>36</v>
      </c>
      <c r="G239" s="1057" t="s">
        <v>99</v>
      </c>
      <c r="H239" s="1016" t="s">
        <v>483</v>
      </c>
      <c r="I239" s="1016" t="s">
        <v>379</v>
      </c>
      <c r="J239" s="1016" t="s">
        <v>393</v>
      </c>
    </row>
    <row r="240" spans="1:10" s="1024" customFormat="1" ht="25.5" x14ac:dyDescent="0.25">
      <c r="A240" s="142">
        <v>2</v>
      </c>
      <c r="B240" s="1016" t="str">
        <f>[5]RSX!$B$84</f>
        <v>Dự án trồng rừng Thuận Thiên Phúc</v>
      </c>
      <c r="C240" s="105">
        <f>[5]RSX!$E$84</f>
        <v>247.01</v>
      </c>
      <c r="D240" s="105">
        <v>0</v>
      </c>
      <c r="E240" s="105">
        <f t="shared" si="4"/>
        <v>247.01</v>
      </c>
      <c r="F240" s="1016" t="s">
        <v>36</v>
      </c>
      <c r="G240" s="1057" t="s">
        <v>99</v>
      </c>
      <c r="H240" s="1016" t="s">
        <v>350</v>
      </c>
      <c r="I240" s="1016"/>
      <c r="J240" s="1016" t="s">
        <v>500</v>
      </c>
    </row>
    <row r="241" spans="1:10" s="1024" customFormat="1" ht="25.5" x14ac:dyDescent="0.25">
      <c r="A241" s="142">
        <v>3</v>
      </c>
      <c r="B241" s="1016" t="str">
        <f>[5]RSX!$B$95</f>
        <v>Dự án trồng rừng khác</v>
      </c>
      <c r="C241" s="105">
        <f>[5]RSX!$E$95+[5]RSX!$E$106</f>
        <v>247.99</v>
      </c>
      <c r="D241" s="105">
        <v>0</v>
      </c>
      <c r="E241" s="105">
        <f t="shared" si="4"/>
        <v>247.99</v>
      </c>
      <c r="F241" s="1016" t="s">
        <v>36</v>
      </c>
      <c r="G241" s="1057" t="s">
        <v>99</v>
      </c>
      <c r="H241" s="1016" t="s">
        <v>475</v>
      </c>
      <c r="I241" s="1016"/>
      <c r="J241" s="1016" t="str">
        <f>[5]RSX!$F$95</f>
        <v>Quyết định số 766/QĐ-UBND</v>
      </c>
    </row>
    <row r="242" spans="1:10" s="1024" customFormat="1" ht="26.25" customHeight="1" x14ac:dyDescent="0.25">
      <c r="A242" s="142">
        <v>4</v>
      </c>
      <c r="B242" s="1016" t="s">
        <v>530</v>
      </c>
      <c r="C242" s="105">
        <v>553.26</v>
      </c>
      <c r="D242" s="1016"/>
      <c r="E242" s="105">
        <f t="shared" si="4"/>
        <v>553.26</v>
      </c>
      <c r="F242" s="1016" t="s">
        <v>36</v>
      </c>
      <c r="G242" s="1016"/>
      <c r="H242" s="1016" t="s">
        <v>531</v>
      </c>
      <c r="I242" s="1016"/>
      <c r="J242" s="1016" t="s">
        <v>620</v>
      </c>
    </row>
    <row r="243" spans="1:10" s="115" customFormat="1" ht="15.75" x14ac:dyDescent="0.25">
      <c r="A243" s="1058" t="s">
        <v>300</v>
      </c>
      <c r="B243" s="1178" t="s">
        <v>372</v>
      </c>
      <c r="C243" s="1178"/>
      <c r="D243" s="1178"/>
      <c r="E243" s="1178"/>
      <c r="F243" s="1178"/>
      <c r="G243" s="1178"/>
      <c r="H243" s="1178"/>
      <c r="I243" s="1179"/>
      <c r="J243" s="1180"/>
    </row>
    <row r="244" spans="1:10" s="115" customFormat="1" ht="38.25" x14ac:dyDescent="0.25">
      <c r="A244" s="142">
        <v>1</v>
      </c>
      <c r="B244" s="1016" t="s">
        <v>516</v>
      </c>
      <c r="C244" s="105">
        <v>200</v>
      </c>
      <c r="D244" s="82">
        <v>0</v>
      </c>
      <c r="E244" s="105">
        <f>C244-D244</f>
        <v>200</v>
      </c>
      <c r="F244" s="106" t="s">
        <v>42</v>
      </c>
      <c r="G244" s="82"/>
      <c r="H244" s="106" t="s">
        <v>297</v>
      </c>
      <c r="I244" s="1027" t="s">
        <v>379</v>
      </c>
      <c r="J244" s="1017" t="s">
        <v>498</v>
      </c>
    </row>
    <row r="245" spans="1:10" s="115" customFormat="1" ht="38.25" x14ac:dyDescent="0.25">
      <c r="A245" s="142">
        <v>2</v>
      </c>
      <c r="B245" s="1016" t="str">
        <f>[5]SKC!$B$71</f>
        <v>Nhà máy sản xuất vật liệu xây dựng không nung, gạch bê tông bọt</v>
      </c>
      <c r="C245" s="105">
        <f>[5]SKC!$E$71</f>
        <v>0.1</v>
      </c>
      <c r="D245" s="82"/>
      <c r="E245" s="105">
        <f>C245-D245</f>
        <v>0.1</v>
      </c>
      <c r="F245" s="106" t="s">
        <v>390</v>
      </c>
      <c r="G245" s="82"/>
      <c r="H245" s="106" t="str">
        <f>[5]SKC!$B$70</f>
        <v>Xã Ia Broai</v>
      </c>
      <c r="I245" s="1027" t="s">
        <v>379</v>
      </c>
      <c r="J245" s="1017"/>
    </row>
    <row r="246" spans="1:10" s="115" customFormat="1" ht="38.25" x14ac:dyDescent="0.25">
      <c r="A246" s="142">
        <v>3</v>
      </c>
      <c r="B246" s="1016" t="s">
        <v>499</v>
      </c>
      <c r="C246" s="105">
        <v>100</v>
      </c>
      <c r="D246" s="105">
        <v>100</v>
      </c>
      <c r="E246" s="105">
        <v>100</v>
      </c>
      <c r="F246" s="106"/>
      <c r="G246" s="82"/>
      <c r="H246" s="106"/>
      <c r="I246" s="1027"/>
      <c r="J246" s="1017" t="s">
        <v>498</v>
      </c>
    </row>
    <row r="247" spans="1:10" s="115" customFormat="1" ht="38.25" x14ac:dyDescent="0.25">
      <c r="A247" s="142">
        <v>4</v>
      </c>
      <c r="B247" s="1016" t="str">
        <f>[5]DHT_DNL!$B$40</f>
        <v>Dự án Cụm Nhà máy điện gió số 1 huyện Ia Pa</v>
      </c>
      <c r="C247" s="105">
        <f>[5]DHT_DNL!$E$40*3</f>
        <v>325</v>
      </c>
      <c r="D247" s="104">
        <v>0</v>
      </c>
      <c r="E247" s="105">
        <f>C247-D247</f>
        <v>325</v>
      </c>
      <c r="F247" s="106" t="s">
        <v>250</v>
      </c>
      <c r="G247" s="82"/>
      <c r="H247" s="106" t="s">
        <v>371</v>
      </c>
      <c r="I247" s="1028" t="s">
        <v>379</v>
      </c>
      <c r="J247" s="1017" t="s">
        <v>498</v>
      </c>
    </row>
    <row r="248" spans="1:10" ht="36.75" customHeight="1" x14ac:dyDescent="0.25">
      <c r="A248" s="142">
        <v>5</v>
      </c>
      <c r="B248" s="1016" t="str">
        <f>[5]DHT_DNL!$B$63</f>
        <v>Dự án Cụm Nhà máy điện gió số 2 huyện Ia Pa</v>
      </c>
      <c r="C248" s="105">
        <f>[5]DHT_DNL!$E$42*3</f>
        <v>325</v>
      </c>
      <c r="D248" s="105">
        <f>[5]DHT_DNL!$E$42*3</f>
        <v>325</v>
      </c>
      <c r="E248" s="105">
        <f>[5]DHT_DNL!$E$42*3</f>
        <v>325</v>
      </c>
      <c r="F248" s="106" t="str">
        <f>F247</f>
        <v>Đất phát triển hạ tầng</v>
      </c>
      <c r="G248" s="82"/>
      <c r="H248" s="106" t="s">
        <v>371</v>
      </c>
      <c r="I248" s="1028"/>
      <c r="J248" s="1017" t="s">
        <v>498</v>
      </c>
    </row>
    <row r="249" spans="1:10" hidden="1" x14ac:dyDescent="0.25">
      <c r="A249" s="142"/>
      <c r="B249" s="1016"/>
      <c r="C249" s="105"/>
      <c r="D249" s="104"/>
      <c r="E249" s="105"/>
      <c r="F249" s="106"/>
      <c r="G249" s="82"/>
      <c r="H249" s="106"/>
      <c r="I249" s="1028"/>
      <c r="J249" s="1017"/>
    </row>
    <row r="250" spans="1:10" hidden="1" x14ac:dyDescent="0.25">
      <c r="A250" s="142"/>
      <c r="B250" s="1016"/>
      <c r="C250" s="105"/>
      <c r="D250" s="104"/>
      <c r="E250" s="105"/>
      <c r="F250" s="106"/>
      <c r="G250" s="82"/>
      <c r="H250" s="106"/>
      <c r="I250" s="1028"/>
      <c r="J250" s="1017"/>
    </row>
    <row r="251" spans="1:10" hidden="1" x14ac:dyDescent="0.25">
      <c r="A251" s="142"/>
      <c r="B251" s="1016"/>
      <c r="C251" s="105"/>
      <c r="D251" s="104"/>
      <c r="E251" s="105"/>
      <c r="F251" s="106"/>
      <c r="G251" s="82"/>
      <c r="H251" s="106"/>
      <c r="I251" s="1028"/>
      <c r="J251" s="1017"/>
    </row>
    <row r="252" spans="1:10" hidden="1" x14ac:dyDescent="0.25">
      <c r="A252" s="142"/>
      <c r="B252" s="1016"/>
      <c r="C252" s="105"/>
      <c r="D252" s="82"/>
      <c r="E252" s="105"/>
      <c r="F252" s="106"/>
      <c r="G252" s="82"/>
      <c r="H252" s="106"/>
      <c r="I252" s="1027"/>
      <c r="J252" s="1017"/>
    </row>
  </sheetData>
  <mergeCells count="17">
    <mergeCell ref="A1:J1"/>
    <mergeCell ref="A3:J3"/>
    <mergeCell ref="A2:J2"/>
    <mergeCell ref="E4:G4"/>
    <mergeCell ref="A4:A5"/>
    <mergeCell ref="C4:D4"/>
    <mergeCell ref="B4:B5"/>
    <mergeCell ref="H4:H5"/>
    <mergeCell ref="I4:I5"/>
    <mergeCell ref="J4:J5"/>
    <mergeCell ref="B6:J6"/>
    <mergeCell ref="B20:J20"/>
    <mergeCell ref="B243:J243"/>
    <mergeCell ref="B15:J15"/>
    <mergeCell ref="B40:J40"/>
    <mergeCell ref="B215:J215"/>
    <mergeCell ref="B14:J14"/>
  </mergeCells>
  <phoneticPr fontId="28" type="noConversion"/>
  <conditionalFormatting sqref="B4">
    <cfRule type="dataBar" priority="1">
      <dataBar>
        <cfvo type="min"/>
        <cfvo type="max"/>
        <color rgb="FF008AEF"/>
      </dataBar>
      <extLst>
        <ext xmlns:x14="http://schemas.microsoft.com/office/spreadsheetml/2009/9/main" uri="{B025F937-C7B1-47D3-B67F-A62EFF666E3E}">
          <x14:id>{56BF0F96-AC54-4963-8F8A-10F1BC822384}</x14:id>
        </ext>
      </extLst>
    </cfRule>
  </conditionalFormatting>
  <printOptions horizontalCentered="1"/>
  <pageMargins left="0.23622047244094491" right="0" top="0.43307086614173229" bottom="0.23622047244094491"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dataBar" id="{56BF0F96-AC54-4963-8F8A-10F1BC822384}">
            <x14:dataBar minLength="0" maxLength="100" negativeBarColorSameAsPositive="1" axisPosition="none">
              <x14:cfvo type="min"/>
              <x14:cfvo type="max"/>
            </x14:dataBar>
          </x14:cfRule>
          <xm:sqref>B4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8"/>
  <sheetViews>
    <sheetView workbookViewId="0">
      <pane xSplit="7" ySplit="6" topLeftCell="Y85" activePane="bottomRight" state="frozen"/>
      <selection pane="topRight" activeCell="H1" sqref="H1"/>
      <selection pane="bottomLeft" activeCell="A7" sqref="A7"/>
      <selection pane="bottomRight" activeCell="B101" sqref="B101"/>
    </sheetView>
  </sheetViews>
  <sheetFormatPr defaultColWidth="11.42578125" defaultRowHeight="12.75" x14ac:dyDescent="0.25"/>
  <cols>
    <col min="1" max="1" width="4" style="229" bestFit="1" customWidth="1"/>
    <col min="2" max="2" width="47.7109375" style="115" customWidth="1"/>
    <col min="3" max="3" width="8.28515625" style="115" customWidth="1"/>
    <col min="4" max="4" width="7.28515625" style="115" customWidth="1"/>
    <col min="5" max="5" width="9.140625" style="115" customWidth="1"/>
    <col min="6" max="7" width="8.28515625" style="115" customWidth="1"/>
    <col min="8" max="8" width="4.28515625" style="115" bestFit="1" customWidth="1"/>
    <col min="9" max="9" width="4.7109375" style="115" bestFit="1" customWidth="1"/>
    <col min="10" max="10" width="4.28515625" style="115" bestFit="1" customWidth="1"/>
    <col min="11" max="11" width="4.42578125" style="115" bestFit="1" customWidth="1"/>
    <col min="12" max="13" width="4.28515625" style="115" bestFit="1" customWidth="1"/>
    <col min="14" max="14" width="4.42578125" style="115" bestFit="1" customWidth="1"/>
    <col min="15" max="15" width="4.7109375" style="115" bestFit="1" customWidth="1"/>
    <col min="16" max="16" width="5" style="115" bestFit="1" customWidth="1"/>
    <col min="17" max="18" width="4.140625" style="115" bestFit="1" customWidth="1"/>
    <col min="19" max="19" width="4.42578125" style="115" bestFit="1" customWidth="1"/>
    <col min="20" max="21" width="4.7109375" style="115" bestFit="1" customWidth="1"/>
    <col min="22" max="22" width="4" style="115" bestFit="1" customWidth="1"/>
    <col min="23" max="23" width="4.28515625" style="115" bestFit="1" customWidth="1"/>
    <col min="24" max="24" width="4.7109375" style="115" bestFit="1" customWidth="1"/>
    <col min="25" max="25" width="5.140625" style="115" bestFit="1" customWidth="1"/>
    <col min="26" max="26" width="4.42578125" style="115" bestFit="1" customWidth="1"/>
    <col min="27" max="27" width="4.28515625" style="115" bestFit="1" customWidth="1"/>
    <col min="28" max="28" width="13.7109375" style="436" customWidth="1"/>
    <col min="29" max="29" width="19.28515625" style="115" customWidth="1"/>
    <col min="30" max="30" width="32.28515625" style="115" customWidth="1"/>
    <col min="31" max="16384" width="11.42578125" style="115"/>
  </cols>
  <sheetData>
    <row r="1" spans="1:29" x14ac:dyDescent="0.25">
      <c r="A1" s="1195" t="s">
        <v>316</v>
      </c>
      <c r="B1" s="1195"/>
    </row>
    <row r="2" spans="1:29" ht="23.25" x14ac:dyDescent="0.25">
      <c r="A2" s="1196" t="s">
        <v>537</v>
      </c>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196"/>
      <c r="AC2" s="1196"/>
    </row>
    <row r="3" spans="1:29" ht="19.5" thickBot="1" x14ac:dyDescent="0.3">
      <c r="A3" s="1197" t="str">
        <f>'02 CH'!A3:Q3</f>
        <v>CỦA HUYỆN IA PA - TỈNH GIA LAI</v>
      </c>
      <c r="B3" s="1197"/>
      <c r="C3" s="1197"/>
      <c r="D3" s="1197"/>
      <c r="E3" s="1197"/>
      <c r="F3" s="1197"/>
      <c r="G3" s="1197"/>
      <c r="H3" s="1197"/>
      <c r="I3" s="1197"/>
      <c r="J3" s="1197"/>
      <c r="K3" s="1197"/>
      <c r="L3" s="1197"/>
      <c r="M3" s="1197"/>
      <c r="N3" s="1197"/>
      <c r="O3" s="1197"/>
      <c r="P3" s="1197"/>
      <c r="Q3" s="1197"/>
      <c r="R3" s="1197"/>
      <c r="S3" s="1197"/>
      <c r="T3" s="1197"/>
      <c r="U3" s="1197"/>
      <c r="V3" s="1197"/>
      <c r="W3" s="1197"/>
      <c r="X3" s="1197"/>
      <c r="Y3" s="1197"/>
      <c r="Z3" s="1197"/>
      <c r="AA3" s="1197"/>
      <c r="AB3" s="1197"/>
      <c r="AC3" s="1197"/>
    </row>
    <row r="4" spans="1:29" x14ac:dyDescent="0.25">
      <c r="A4" s="1200" t="s">
        <v>0</v>
      </c>
      <c r="B4" s="1193" t="s">
        <v>158</v>
      </c>
      <c r="C4" s="1193" t="s">
        <v>539</v>
      </c>
      <c r="D4" s="1193" t="s">
        <v>540</v>
      </c>
      <c r="E4" s="1198" t="s">
        <v>159</v>
      </c>
      <c r="F4" s="1199"/>
      <c r="G4" s="1193" t="s">
        <v>541</v>
      </c>
      <c r="H4" s="1191" t="s">
        <v>385</v>
      </c>
      <c r="I4" s="1192"/>
      <c r="J4" s="1192"/>
      <c r="K4" s="1192"/>
      <c r="L4" s="1192"/>
      <c r="M4" s="1192"/>
      <c r="N4" s="1192"/>
      <c r="O4" s="1192"/>
      <c r="P4" s="1192"/>
      <c r="Q4" s="1192"/>
      <c r="R4" s="1192"/>
      <c r="S4" s="1192"/>
      <c r="T4" s="1192"/>
      <c r="U4" s="1192"/>
      <c r="V4" s="1192"/>
      <c r="W4" s="1192"/>
      <c r="X4" s="1192"/>
      <c r="Y4" s="1192"/>
      <c r="Z4" s="1192"/>
      <c r="AA4" s="1192"/>
      <c r="AB4" s="1193" t="s">
        <v>160</v>
      </c>
      <c r="AC4" s="1202" t="s">
        <v>161</v>
      </c>
    </row>
    <row r="5" spans="1:29" ht="38.25" x14ac:dyDescent="0.25">
      <c r="A5" s="1201"/>
      <c r="B5" s="1194"/>
      <c r="C5" s="1194"/>
      <c r="D5" s="1194"/>
      <c r="E5" s="107" t="s">
        <v>162</v>
      </c>
      <c r="F5" s="107" t="s">
        <v>271</v>
      </c>
      <c r="G5" s="1194"/>
      <c r="H5" s="705" t="str">
        <f>'02 CH'!C10</f>
        <v>LUA</v>
      </c>
      <c r="I5" s="705" t="str">
        <f>'02 CH'!C12</f>
        <v>HNK</v>
      </c>
      <c r="J5" s="705" t="str">
        <f>'02 CH'!C13</f>
        <v>CLN</v>
      </c>
      <c r="K5" s="705" t="str">
        <f>'02 CH'!C14</f>
        <v>RPH</v>
      </c>
      <c r="L5" s="705" t="str">
        <f>'02 CH'!C16</f>
        <v>RSX</v>
      </c>
      <c r="M5" s="705" t="str">
        <f>'02 CH'!C17</f>
        <v>NTS</v>
      </c>
      <c r="N5" s="705" t="str">
        <f>'02 CH'!C21</f>
        <v>CQP</v>
      </c>
      <c r="O5" s="705" t="str">
        <f>'02 CH'!C22</f>
        <v>CAN</v>
      </c>
      <c r="P5" s="705" t="str">
        <f>'02 CH'!C25</f>
        <v>TMD</v>
      </c>
      <c r="Q5" s="705" t="str">
        <f>'02 CH'!C26</f>
        <v>SKC</v>
      </c>
      <c r="R5" s="705" t="str">
        <f>'02 CH'!C27</f>
        <v>SKS</v>
      </c>
      <c r="S5" s="705" t="str">
        <f>'02 CH'!C28</f>
        <v>DHT</v>
      </c>
      <c r="T5" s="705" t="str">
        <f>'02 CH'!C44</f>
        <v>ONT</v>
      </c>
      <c r="U5" s="705" t="str">
        <f>'02 CH'!C45</f>
        <v>ODT</v>
      </c>
      <c r="V5" s="705" t="str">
        <f>'02 CH'!C46</f>
        <v>TSC</v>
      </c>
      <c r="W5" s="705" t="str">
        <f>'02 CH'!C47</f>
        <v>DTS</v>
      </c>
      <c r="X5" s="705" t="str">
        <f>'02 CH'!C55</f>
        <v>SON</v>
      </c>
      <c r="Y5" s="705" t="str">
        <f>'02 CH'!C56</f>
        <v>MNC</v>
      </c>
      <c r="Z5" s="705" t="str">
        <f>'02 CH'!C57</f>
        <v>PNK</v>
      </c>
      <c r="AA5" s="705" t="str">
        <f>'02 CH'!C58</f>
        <v>CSD</v>
      </c>
      <c r="AB5" s="1194"/>
      <c r="AC5" s="1203"/>
    </row>
    <row r="6" spans="1:29" s="704" customFormat="1" ht="25.5" customHeight="1" x14ac:dyDescent="0.25">
      <c r="A6" s="703" t="s">
        <v>252</v>
      </c>
      <c r="B6" s="1188" t="s">
        <v>538</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90"/>
    </row>
    <row r="7" spans="1:29" x14ac:dyDescent="0.25">
      <c r="A7" s="441" t="s">
        <v>259</v>
      </c>
      <c r="B7" s="426" t="s">
        <v>163</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8"/>
      <c r="AC7" s="442"/>
    </row>
    <row r="8" spans="1:29" x14ac:dyDescent="0.25">
      <c r="A8" s="142">
        <v>1</v>
      </c>
      <c r="B8" s="104"/>
      <c r="C8" s="105"/>
      <c r="D8" s="82"/>
      <c r="E8" s="105">
        <f t="shared" ref="E8:E65" si="0">C8-D8</f>
        <v>0</v>
      </c>
      <c r="F8" s="82" t="s">
        <v>47</v>
      </c>
      <c r="G8" s="82"/>
      <c r="H8" s="82"/>
      <c r="I8" s="82"/>
      <c r="J8" s="82"/>
      <c r="K8" s="82"/>
      <c r="L8" s="82"/>
      <c r="M8" s="82"/>
      <c r="N8" s="82"/>
      <c r="O8" s="82"/>
      <c r="P8" s="82"/>
      <c r="Q8" s="82"/>
      <c r="R8" s="82"/>
      <c r="S8" s="82"/>
      <c r="T8" s="82"/>
      <c r="U8" s="82"/>
      <c r="V8" s="82"/>
      <c r="W8" s="82"/>
      <c r="X8" s="82"/>
      <c r="Y8" s="82"/>
      <c r="Z8" s="82"/>
      <c r="AA8" s="82"/>
      <c r="AB8" s="106"/>
      <c r="AC8" s="443"/>
    </row>
    <row r="9" spans="1:29" ht="13.5" customHeight="1" x14ac:dyDescent="0.25">
      <c r="A9" s="142">
        <v>2</v>
      </c>
      <c r="B9" s="104"/>
      <c r="C9" s="105"/>
      <c r="D9" s="82"/>
      <c r="E9" s="105">
        <f t="shared" si="0"/>
        <v>0</v>
      </c>
      <c r="F9" s="82" t="s">
        <v>47</v>
      </c>
      <c r="G9" s="82"/>
      <c r="H9" s="82"/>
      <c r="I9" s="82"/>
      <c r="J9" s="82"/>
      <c r="K9" s="82"/>
      <c r="L9" s="82"/>
      <c r="M9" s="82"/>
      <c r="N9" s="82"/>
      <c r="O9" s="82"/>
      <c r="P9" s="82"/>
      <c r="Q9" s="82"/>
      <c r="R9" s="82"/>
      <c r="S9" s="82"/>
      <c r="T9" s="82"/>
      <c r="U9" s="82"/>
      <c r="V9" s="82"/>
      <c r="W9" s="82"/>
      <c r="X9" s="82"/>
      <c r="Y9" s="82"/>
      <c r="Z9" s="82"/>
      <c r="AA9" s="82"/>
      <c r="AB9" s="106"/>
      <c r="AC9" s="443"/>
    </row>
    <row r="10" spans="1:29" x14ac:dyDescent="0.25">
      <c r="A10" s="142">
        <v>3</v>
      </c>
      <c r="B10" s="104"/>
      <c r="C10" s="105"/>
      <c r="D10" s="82"/>
      <c r="E10" s="105">
        <f t="shared" si="0"/>
        <v>0</v>
      </c>
      <c r="F10" s="82" t="s">
        <v>47</v>
      </c>
      <c r="G10" s="82"/>
      <c r="H10" s="82"/>
      <c r="I10" s="82"/>
      <c r="J10" s="82"/>
      <c r="K10" s="82"/>
      <c r="L10" s="82"/>
      <c r="M10" s="82"/>
      <c r="N10" s="82"/>
      <c r="O10" s="82"/>
      <c r="P10" s="82"/>
      <c r="Q10" s="82"/>
      <c r="R10" s="82"/>
      <c r="S10" s="82"/>
      <c r="T10" s="82"/>
      <c r="U10" s="82"/>
      <c r="V10" s="82"/>
      <c r="W10" s="82"/>
      <c r="X10" s="82"/>
      <c r="Y10" s="82"/>
      <c r="Z10" s="82"/>
      <c r="AA10" s="82"/>
      <c r="AB10" s="106"/>
      <c r="AC10" s="443"/>
    </row>
    <row r="11" spans="1:29" x14ac:dyDescent="0.25">
      <c r="A11" s="142">
        <v>4</v>
      </c>
      <c r="B11" s="104"/>
      <c r="C11" s="105"/>
      <c r="D11" s="82"/>
      <c r="E11" s="105">
        <f t="shared" si="0"/>
        <v>0</v>
      </c>
      <c r="F11" s="82" t="s">
        <v>47</v>
      </c>
      <c r="G11" s="82"/>
      <c r="H11" s="82"/>
      <c r="I11" s="82"/>
      <c r="J11" s="82"/>
      <c r="K11" s="82"/>
      <c r="L11" s="82"/>
      <c r="M11" s="82"/>
      <c r="N11" s="82"/>
      <c r="O11" s="82"/>
      <c r="P11" s="82"/>
      <c r="Q11" s="82"/>
      <c r="R11" s="82"/>
      <c r="S11" s="82"/>
      <c r="T11" s="82"/>
      <c r="U11" s="82"/>
      <c r="V11" s="82"/>
      <c r="W11" s="82"/>
      <c r="X11" s="82"/>
      <c r="Y11" s="82"/>
      <c r="Z11" s="82"/>
      <c r="AA11" s="82"/>
      <c r="AB11" s="106"/>
      <c r="AC11" s="443"/>
    </row>
    <row r="12" spans="1:29" x14ac:dyDescent="0.25">
      <c r="A12" s="142">
        <v>5</v>
      </c>
      <c r="B12" s="104"/>
      <c r="C12" s="105"/>
      <c r="D12" s="82"/>
      <c r="E12" s="105">
        <f t="shared" si="0"/>
        <v>0</v>
      </c>
      <c r="F12" s="82" t="s">
        <v>47</v>
      </c>
      <c r="G12" s="82"/>
      <c r="H12" s="82"/>
      <c r="I12" s="82"/>
      <c r="J12" s="82"/>
      <c r="K12" s="82"/>
      <c r="L12" s="82"/>
      <c r="M12" s="82"/>
      <c r="N12" s="82"/>
      <c r="O12" s="82"/>
      <c r="P12" s="82"/>
      <c r="Q12" s="82"/>
      <c r="R12" s="82"/>
      <c r="S12" s="82"/>
      <c r="T12" s="82"/>
      <c r="U12" s="82"/>
      <c r="V12" s="82"/>
      <c r="W12" s="82"/>
      <c r="X12" s="82"/>
      <c r="Y12" s="82"/>
      <c r="Z12" s="82"/>
      <c r="AA12" s="82"/>
      <c r="AB12" s="106"/>
      <c r="AC12" s="443"/>
    </row>
    <row r="13" spans="1:29" s="712" customFormat="1" x14ac:dyDescent="0.25">
      <c r="A13" s="706">
        <v>6</v>
      </c>
      <c r="B13" s="707" t="str">
        <f>'07 CH'!B8</f>
        <v xml:space="preserve">Đất xây dựng Trụ sở làm việc Công an các xã </v>
      </c>
      <c r="C13" s="708">
        <f>'07 CH'!C8</f>
        <v>0.45</v>
      </c>
      <c r="D13" s="709"/>
      <c r="E13" s="708">
        <f t="shared" si="0"/>
        <v>0.45</v>
      </c>
      <c r="F13" s="709" t="s">
        <v>49</v>
      </c>
      <c r="G13" s="709">
        <v>2021</v>
      </c>
      <c r="H13" s="709"/>
      <c r="I13" s="709"/>
      <c r="J13" s="709"/>
      <c r="K13" s="709"/>
      <c r="L13" s="709"/>
      <c r="M13" s="709"/>
      <c r="N13" s="709"/>
      <c r="O13" s="709"/>
      <c r="P13" s="709"/>
      <c r="Q13" s="709"/>
      <c r="R13" s="709"/>
      <c r="S13" s="709"/>
      <c r="T13" s="709"/>
      <c r="U13" s="709"/>
      <c r="V13" s="709"/>
      <c r="W13" s="709"/>
      <c r="X13" s="709"/>
      <c r="Y13" s="709"/>
      <c r="Z13" s="709"/>
      <c r="AA13" s="709"/>
      <c r="AB13" s="710"/>
      <c r="AC13" s="711"/>
    </row>
    <row r="14" spans="1:29" s="712" customFormat="1" x14ac:dyDescent="0.25">
      <c r="A14" s="706">
        <v>7</v>
      </c>
      <c r="B14" s="707" t="str">
        <f>'07 CH'!B9</f>
        <v>Nhà làm việc Ban chỉ huy quân sự xã Ia Mrơn</v>
      </c>
      <c r="C14" s="708">
        <f>'07 CH'!C9</f>
        <v>0.25</v>
      </c>
      <c r="D14" s="709"/>
      <c r="E14" s="708">
        <f t="shared" si="0"/>
        <v>0.25</v>
      </c>
      <c r="F14" s="709" t="s">
        <v>49</v>
      </c>
      <c r="G14" s="709">
        <v>2021</v>
      </c>
      <c r="H14" s="709"/>
      <c r="I14" s="709"/>
      <c r="J14" s="709"/>
      <c r="K14" s="709"/>
      <c r="L14" s="709"/>
      <c r="M14" s="709"/>
      <c r="N14" s="709"/>
      <c r="O14" s="709"/>
      <c r="P14" s="709"/>
      <c r="Q14" s="709"/>
      <c r="R14" s="709"/>
      <c r="S14" s="709"/>
      <c r="T14" s="709"/>
      <c r="U14" s="709"/>
      <c r="V14" s="709"/>
      <c r="W14" s="709"/>
      <c r="X14" s="709"/>
      <c r="Y14" s="709"/>
      <c r="Z14" s="709"/>
      <c r="AA14" s="709"/>
      <c r="AB14" s="710"/>
      <c r="AC14" s="713"/>
    </row>
    <row r="15" spans="1:29" s="712" customFormat="1" x14ac:dyDescent="0.25">
      <c r="A15" s="706">
        <v>8</v>
      </c>
      <c r="B15" s="707" t="str">
        <f>'07 CH'!B10</f>
        <v>Nhà làm việc Ban chỉ huy quân sự xã Ia Tul</v>
      </c>
      <c r="C15" s="708">
        <f>'07 CH'!C10</f>
        <v>0.25</v>
      </c>
      <c r="D15" s="709"/>
      <c r="E15" s="708">
        <f t="shared" si="0"/>
        <v>0.25</v>
      </c>
      <c r="F15" s="709" t="s">
        <v>49</v>
      </c>
      <c r="G15" s="709">
        <v>2021</v>
      </c>
      <c r="H15" s="709"/>
      <c r="I15" s="709"/>
      <c r="J15" s="709"/>
      <c r="K15" s="709"/>
      <c r="L15" s="709"/>
      <c r="M15" s="709"/>
      <c r="N15" s="709"/>
      <c r="O15" s="709"/>
      <c r="P15" s="709"/>
      <c r="Q15" s="709"/>
      <c r="R15" s="709"/>
      <c r="S15" s="709"/>
      <c r="T15" s="709"/>
      <c r="U15" s="709"/>
      <c r="V15" s="709"/>
      <c r="W15" s="709"/>
      <c r="X15" s="709"/>
      <c r="Y15" s="709"/>
      <c r="Z15" s="709"/>
      <c r="AA15" s="709"/>
      <c r="AB15" s="710"/>
      <c r="AC15" s="713"/>
    </row>
    <row r="16" spans="1:29" s="712" customFormat="1" x14ac:dyDescent="0.25">
      <c r="A16" s="706">
        <v>9</v>
      </c>
      <c r="B16" s="707" t="str">
        <f>'07 CH'!B11</f>
        <v>Nhà làm việc Ban chỉ huy quân sự xã Kim Tân</v>
      </c>
      <c r="C16" s="708">
        <f>'07 CH'!C11</f>
        <v>0.25</v>
      </c>
      <c r="D16" s="709"/>
      <c r="E16" s="708">
        <f t="shared" si="0"/>
        <v>0.25</v>
      </c>
      <c r="F16" s="709" t="s">
        <v>49</v>
      </c>
      <c r="G16" s="709">
        <v>2021</v>
      </c>
      <c r="H16" s="709"/>
      <c r="I16" s="709"/>
      <c r="J16" s="709"/>
      <c r="K16" s="709"/>
      <c r="L16" s="709"/>
      <c r="M16" s="709"/>
      <c r="N16" s="709"/>
      <c r="O16" s="709"/>
      <c r="P16" s="709"/>
      <c r="Q16" s="709"/>
      <c r="R16" s="709"/>
      <c r="S16" s="709"/>
      <c r="T16" s="709"/>
      <c r="U16" s="709"/>
      <c r="V16" s="709"/>
      <c r="W16" s="709"/>
      <c r="X16" s="709"/>
      <c r="Y16" s="709"/>
      <c r="Z16" s="709"/>
      <c r="AA16" s="709"/>
      <c r="AB16" s="710"/>
      <c r="AC16" s="713"/>
    </row>
    <row r="17" spans="1:29" s="712" customFormat="1" x14ac:dyDescent="0.25">
      <c r="A17" s="706">
        <v>10</v>
      </c>
      <c r="B17" s="707" t="str">
        <f>'07 CH'!B12</f>
        <v>Nhà làm việc Ban chỉ huy quân sự xã Ia Trôk</v>
      </c>
      <c r="C17" s="708">
        <f>'07 CH'!C12</f>
        <v>0.25</v>
      </c>
      <c r="D17" s="709"/>
      <c r="E17" s="708">
        <f t="shared" si="0"/>
        <v>0.25</v>
      </c>
      <c r="F17" s="709" t="s">
        <v>49</v>
      </c>
      <c r="G17" s="709">
        <v>2021</v>
      </c>
      <c r="H17" s="709"/>
      <c r="I17" s="709"/>
      <c r="J17" s="709"/>
      <c r="K17" s="709"/>
      <c r="L17" s="709"/>
      <c r="M17" s="709"/>
      <c r="N17" s="709"/>
      <c r="O17" s="709"/>
      <c r="P17" s="709"/>
      <c r="Q17" s="709"/>
      <c r="R17" s="709"/>
      <c r="S17" s="709"/>
      <c r="T17" s="709"/>
      <c r="U17" s="709"/>
      <c r="V17" s="709"/>
      <c r="W17" s="709"/>
      <c r="X17" s="709"/>
      <c r="Y17" s="709"/>
      <c r="Z17" s="709"/>
      <c r="AA17" s="709"/>
      <c r="AB17" s="710"/>
      <c r="AC17" s="713"/>
    </row>
    <row r="18" spans="1:29" x14ac:dyDescent="0.25">
      <c r="A18" s="142">
        <v>11</v>
      </c>
      <c r="B18" s="104"/>
      <c r="C18" s="105"/>
      <c r="D18" s="82"/>
      <c r="E18" s="105">
        <f t="shared" si="0"/>
        <v>0</v>
      </c>
      <c r="F18" s="82" t="s">
        <v>49</v>
      </c>
      <c r="G18" s="82"/>
      <c r="H18" s="82"/>
      <c r="I18" s="82"/>
      <c r="J18" s="82"/>
      <c r="K18" s="82"/>
      <c r="L18" s="82"/>
      <c r="M18" s="82"/>
      <c r="N18" s="82"/>
      <c r="O18" s="82"/>
      <c r="P18" s="82"/>
      <c r="Q18" s="82"/>
      <c r="R18" s="82"/>
      <c r="S18" s="82"/>
      <c r="T18" s="82"/>
      <c r="U18" s="82"/>
      <c r="V18" s="82"/>
      <c r="W18" s="82"/>
      <c r="X18" s="82"/>
      <c r="Y18" s="82"/>
      <c r="Z18" s="82"/>
      <c r="AA18" s="82"/>
      <c r="AB18" s="106"/>
      <c r="AC18" s="443"/>
    </row>
    <row r="19" spans="1:29" x14ac:dyDescent="0.25">
      <c r="A19" s="142">
        <v>12</v>
      </c>
      <c r="B19" s="104"/>
      <c r="C19" s="105"/>
      <c r="D19" s="82"/>
      <c r="E19" s="105">
        <f t="shared" si="0"/>
        <v>0</v>
      </c>
      <c r="F19" s="82" t="s">
        <v>49</v>
      </c>
      <c r="G19" s="82"/>
      <c r="H19" s="82"/>
      <c r="I19" s="82"/>
      <c r="J19" s="82"/>
      <c r="K19" s="82"/>
      <c r="L19" s="82"/>
      <c r="M19" s="82"/>
      <c r="N19" s="82"/>
      <c r="O19" s="82"/>
      <c r="P19" s="82"/>
      <c r="Q19" s="82"/>
      <c r="R19" s="82"/>
      <c r="S19" s="82"/>
      <c r="T19" s="82"/>
      <c r="U19" s="82"/>
      <c r="V19" s="82"/>
      <c r="W19" s="82"/>
      <c r="X19" s="82"/>
      <c r="Y19" s="82"/>
      <c r="Z19" s="82"/>
      <c r="AA19" s="82"/>
      <c r="AB19" s="106"/>
      <c r="AC19" s="443"/>
    </row>
    <row r="20" spans="1:29" x14ac:dyDescent="0.25">
      <c r="A20" s="142">
        <v>13</v>
      </c>
      <c r="B20" s="104"/>
      <c r="C20" s="105"/>
      <c r="D20" s="82"/>
      <c r="E20" s="105">
        <f t="shared" si="0"/>
        <v>0</v>
      </c>
      <c r="F20" s="82" t="s">
        <v>49</v>
      </c>
      <c r="G20" s="82"/>
      <c r="H20" s="82"/>
      <c r="I20" s="82"/>
      <c r="J20" s="82"/>
      <c r="K20" s="82"/>
      <c r="L20" s="82"/>
      <c r="M20" s="82"/>
      <c r="N20" s="82"/>
      <c r="O20" s="82"/>
      <c r="P20" s="82"/>
      <c r="Q20" s="82"/>
      <c r="R20" s="82"/>
      <c r="S20" s="82"/>
      <c r="T20" s="82"/>
      <c r="U20" s="82"/>
      <c r="V20" s="82"/>
      <c r="W20" s="82"/>
      <c r="X20" s="82"/>
      <c r="Y20" s="82"/>
      <c r="Z20" s="82"/>
      <c r="AA20" s="82"/>
      <c r="AB20" s="106"/>
      <c r="AC20" s="443"/>
    </row>
    <row r="21" spans="1:29" x14ac:dyDescent="0.25">
      <c r="A21" s="142">
        <v>14</v>
      </c>
      <c r="B21" s="104"/>
      <c r="C21" s="105"/>
      <c r="D21" s="82"/>
      <c r="E21" s="105">
        <f t="shared" si="0"/>
        <v>0</v>
      </c>
      <c r="F21" s="82" t="s">
        <v>49</v>
      </c>
      <c r="G21" s="82"/>
      <c r="H21" s="82"/>
      <c r="I21" s="82"/>
      <c r="J21" s="82"/>
      <c r="K21" s="82"/>
      <c r="L21" s="82"/>
      <c r="M21" s="82"/>
      <c r="N21" s="82"/>
      <c r="O21" s="82"/>
      <c r="P21" s="82"/>
      <c r="Q21" s="82"/>
      <c r="R21" s="82"/>
      <c r="S21" s="82"/>
      <c r="T21" s="82"/>
      <c r="U21" s="82"/>
      <c r="V21" s="82"/>
      <c r="W21" s="82"/>
      <c r="X21" s="82"/>
      <c r="Y21" s="82"/>
      <c r="Z21" s="82"/>
      <c r="AA21" s="82"/>
      <c r="AB21" s="106"/>
      <c r="AC21" s="443"/>
    </row>
    <row r="22" spans="1:29" x14ac:dyDescent="0.25">
      <c r="A22" s="142">
        <v>15</v>
      </c>
      <c r="B22" s="104"/>
      <c r="C22" s="105"/>
      <c r="D22" s="82"/>
      <c r="E22" s="105">
        <f t="shared" si="0"/>
        <v>0</v>
      </c>
      <c r="F22" s="82" t="s">
        <v>49</v>
      </c>
      <c r="G22" s="82"/>
      <c r="H22" s="82"/>
      <c r="I22" s="82"/>
      <c r="J22" s="82"/>
      <c r="K22" s="82"/>
      <c r="L22" s="82"/>
      <c r="M22" s="82"/>
      <c r="N22" s="82"/>
      <c r="O22" s="82"/>
      <c r="P22" s="82"/>
      <c r="Q22" s="82"/>
      <c r="R22" s="82"/>
      <c r="S22" s="82"/>
      <c r="T22" s="82"/>
      <c r="U22" s="82"/>
      <c r="V22" s="82"/>
      <c r="W22" s="82"/>
      <c r="X22" s="82"/>
      <c r="Y22" s="82"/>
      <c r="Z22" s="82"/>
      <c r="AA22" s="82"/>
      <c r="AB22" s="106"/>
      <c r="AC22" s="443"/>
    </row>
    <row r="23" spans="1:29" x14ac:dyDescent="0.25">
      <c r="A23" s="142">
        <v>16</v>
      </c>
      <c r="B23" s="104"/>
      <c r="C23" s="105"/>
      <c r="D23" s="82"/>
      <c r="E23" s="105">
        <f t="shared" si="0"/>
        <v>0</v>
      </c>
      <c r="F23" s="82" t="s">
        <v>49</v>
      </c>
      <c r="G23" s="82"/>
      <c r="H23" s="82"/>
      <c r="I23" s="82"/>
      <c r="J23" s="82"/>
      <c r="K23" s="82"/>
      <c r="L23" s="82"/>
      <c r="M23" s="82"/>
      <c r="N23" s="82"/>
      <c r="O23" s="82"/>
      <c r="P23" s="82"/>
      <c r="Q23" s="82"/>
      <c r="R23" s="82"/>
      <c r="S23" s="82"/>
      <c r="T23" s="82"/>
      <c r="U23" s="82"/>
      <c r="V23" s="82"/>
      <c r="W23" s="82"/>
      <c r="X23" s="82"/>
      <c r="Y23" s="82"/>
      <c r="Z23" s="82"/>
      <c r="AA23" s="82"/>
      <c r="AB23" s="106"/>
      <c r="AC23" s="443"/>
    </row>
    <row r="24" spans="1:29" x14ac:dyDescent="0.25">
      <c r="A24" s="142">
        <v>17</v>
      </c>
      <c r="B24" s="104"/>
      <c r="C24" s="105"/>
      <c r="D24" s="82"/>
      <c r="E24" s="105">
        <f t="shared" si="0"/>
        <v>0</v>
      </c>
      <c r="F24" s="82" t="s">
        <v>49</v>
      </c>
      <c r="G24" s="82"/>
      <c r="H24" s="82"/>
      <c r="I24" s="82"/>
      <c r="J24" s="82"/>
      <c r="K24" s="82"/>
      <c r="L24" s="82"/>
      <c r="M24" s="82"/>
      <c r="N24" s="82"/>
      <c r="O24" s="82"/>
      <c r="P24" s="82"/>
      <c r="Q24" s="82"/>
      <c r="R24" s="82"/>
      <c r="S24" s="82"/>
      <c r="T24" s="82"/>
      <c r="U24" s="82"/>
      <c r="V24" s="82"/>
      <c r="W24" s="82"/>
      <c r="X24" s="82"/>
      <c r="Y24" s="82"/>
      <c r="Z24" s="82"/>
      <c r="AA24" s="82"/>
      <c r="AB24" s="106"/>
      <c r="AC24" s="443"/>
    </row>
    <row r="25" spans="1:29" x14ac:dyDescent="0.25">
      <c r="A25" s="142">
        <v>18</v>
      </c>
      <c r="B25" s="104"/>
      <c r="C25" s="105"/>
      <c r="D25" s="82"/>
      <c r="E25" s="105">
        <f t="shared" si="0"/>
        <v>0</v>
      </c>
      <c r="F25" s="82" t="s">
        <v>49</v>
      </c>
      <c r="G25" s="82"/>
      <c r="H25" s="82"/>
      <c r="I25" s="82"/>
      <c r="J25" s="82"/>
      <c r="K25" s="82"/>
      <c r="L25" s="82"/>
      <c r="M25" s="82"/>
      <c r="N25" s="82"/>
      <c r="O25" s="82"/>
      <c r="P25" s="82"/>
      <c r="Q25" s="82"/>
      <c r="R25" s="82"/>
      <c r="S25" s="82"/>
      <c r="T25" s="82"/>
      <c r="U25" s="82"/>
      <c r="V25" s="82"/>
      <c r="W25" s="82"/>
      <c r="X25" s="82"/>
      <c r="Y25" s="82"/>
      <c r="Z25" s="82"/>
      <c r="AA25" s="82"/>
      <c r="AB25" s="106"/>
      <c r="AC25" s="443"/>
    </row>
    <row r="26" spans="1:29" x14ac:dyDescent="0.25">
      <c r="A26" s="142">
        <v>19</v>
      </c>
      <c r="B26" s="104"/>
      <c r="C26" s="105"/>
      <c r="D26" s="82"/>
      <c r="E26" s="105">
        <f t="shared" si="0"/>
        <v>0</v>
      </c>
      <c r="F26" s="82" t="s">
        <v>49</v>
      </c>
      <c r="G26" s="82"/>
      <c r="H26" s="82"/>
      <c r="I26" s="82"/>
      <c r="J26" s="82"/>
      <c r="K26" s="82"/>
      <c r="L26" s="82"/>
      <c r="M26" s="82"/>
      <c r="N26" s="82"/>
      <c r="O26" s="82"/>
      <c r="P26" s="82"/>
      <c r="Q26" s="82"/>
      <c r="R26" s="82"/>
      <c r="S26" s="82"/>
      <c r="T26" s="82"/>
      <c r="U26" s="82"/>
      <c r="V26" s="82"/>
      <c r="W26" s="82"/>
      <c r="X26" s="82"/>
      <c r="Y26" s="82"/>
      <c r="Z26" s="82"/>
      <c r="AA26" s="82"/>
      <c r="AB26" s="106"/>
      <c r="AC26" s="443"/>
    </row>
    <row r="27" spans="1:29" x14ac:dyDescent="0.25">
      <c r="A27" s="142">
        <v>20</v>
      </c>
      <c r="B27" s="104"/>
      <c r="C27" s="105"/>
      <c r="D27" s="82"/>
      <c r="E27" s="105">
        <f t="shared" si="0"/>
        <v>0</v>
      </c>
      <c r="F27" s="82" t="s">
        <v>49</v>
      </c>
      <c r="G27" s="82"/>
      <c r="H27" s="82"/>
      <c r="I27" s="82"/>
      <c r="J27" s="82"/>
      <c r="K27" s="82"/>
      <c r="L27" s="82"/>
      <c r="M27" s="82"/>
      <c r="N27" s="82"/>
      <c r="O27" s="82"/>
      <c r="P27" s="82"/>
      <c r="Q27" s="82"/>
      <c r="R27" s="82"/>
      <c r="S27" s="82"/>
      <c r="T27" s="82"/>
      <c r="U27" s="82"/>
      <c r="V27" s="82"/>
      <c r="W27" s="82"/>
      <c r="X27" s="82"/>
      <c r="Y27" s="82"/>
      <c r="Z27" s="82"/>
      <c r="AA27" s="82"/>
      <c r="AB27" s="106"/>
      <c r="AC27" s="443"/>
    </row>
    <row r="28" spans="1:29" x14ac:dyDescent="0.25">
      <c r="A28" s="142">
        <v>21</v>
      </c>
      <c r="B28" s="104"/>
      <c r="C28" s="105"/>
      <c r="D28" s="82"/>
      <c r="E28" s="105">
        <f t="shared" si="0"/>
        <v>0</v>
      </c>
      <c r="F28" s="82" t="s">
        <v>49</v>
      </c>
      <c r="G28" s="82"/>
      <c r="H28" s="82"/>
      <c r="I28" s="82"/>
      <c r="J28" s="82"/>
      <c r="K28" s="82"/>
      <c r="L28" s="82"/>
      <c r="M28" s="82"/>
      <c r="N28" s="82"/>
      <c r="O28" s="82"/>
      <c r="P28" s="82"/>
      <c r="Q28" s="82"/>
      <c r="R28" s="82"/>
      <c r="S28" s="82"/>
      <c r="T28" s="82"/>
      <c r="U28" s="82"/>
      <c r="V28" s="82"/>
      <c r="W28" s="82"/>
      <c r="X28" s="82"/>
      <c r="Y28" s="82"/>
      <c r="Z28" s="82"/>
      <c r="AA28" s="82"/>
      <c r="AB28" s="106"/>
      <c r="AC28" s="443"/>
    </row>
    <row r="29" spans="1:29" x14ac:dyDescent="0.25">
      <c r="A29" s="142">
        <v>22</v>
      </c>
      <c r="B29" s="104"/>
      <c r="C29" s="105"/>
      <c r="D29" s="82"/>
      <c r="E29" s="105">
        <f t="shared" si="0"/>
        <v>0</v>
      </c>
      <c r="F29" s="82" t="s">
        <v>49</v>
      </c>
      <c r="G29" s="82"/>
      <c r="H29" s="82"/>
      <c r="I29" s="82"/>
      <c r="J29" s="82"/>
      <c r="K29" s="82"/>
      <c r="L29" s="82"/>
      <c r="M29" s="82"/>
      <c r="N29" s="82"/>
      <c r="O29" s="82"/>
      <c r="P29" s="82"/>
      <c r="Q29" s="82"/>
      <c r="R29" s="82"/>
      <c r="S29" s="82"/>
      <c r="T29" s="82"/>
      <c r="U29" s="82"/>
      <c r="V29" s="82"/>
      <c r="W29" s="82"/>
      <c r="X29" s="82"/>
      <c r="Y29" s="82"/>
      <c r="Z29" s="82"/>
      <c r="AA29" s="82"/>
      <c r="AB29" s="106"/>
      <c r="AC29" s="443"/>
    </row>
    <row r="30" spans="1:29" x14ac:dyDescent="0.25">
      <c r="A30" s="142">
        <v>23</v>
      </c>
      <c r="B30" s="104"/>
      <c r="C30" s="105"/>
      <c r="D30" s="82"/>
      <c r="E30" s="105">
        <f t="shared" si="0"/>
        <v>0</v>
      </c>
      <c r="F30" s="82" t="s">
        <v>49</v>
      </c>
      <c r="G30" s="82"/>
      <c r="H30" s="82"/>
      <c r="I30" s="82"/>
      <c r="J30" s="82"/>
      <c r="K30" s="82"/>
      <c r="L30" s="82"/>
      <c r="M30" s="82"/>
      <c r="N30" s="82"/>
      <c r="O30" s="82"/>
      <c r="P30" s="82"/>
      <c r="Q30" s="82"/>
      <c r="R30" s="82"/>
      <c r="S30" s="82"/>
      <c r="T30" s="82"/>
      <c r="U30" s="82"/>
      <c r="V30" s="82"/>
      <c r="W30" s="82"/>
      <c r="X30" s="82"/>
      <c r="Y30" s="82"/>
      <c r="Z30" s="82"/>
      <c r="AA30" s="82"/>
      <c r="AB30" s="106"/>
      <c r="AC30" s="443"/>
    </row>
    <row r="31" spans="1:29" ht="25.5" x14ac:dyDescent="0.25">
      <c r="A31" s="441" t="s">
        <v>260</v>
      </c>
      <c r="B31" s="426" t="s">
        <v>164</v>
      </c>
      <c r="C31" s="427"/>
      <c r="D31" s="427"/>
      <c r="E31" s="429">
        <f t="shared" si="0"/>
        <v>0</v>
      </c>
      <c r="F31" s="427"/>
      <c r="G31" s="427"/>
      <c r="H31" s="427"/>
      <c r="I31" s="427"/>
      <c r="J31" s="427"/>
      <c r="K31" s="427"/>
      <c r="L31" s="427"/>
      <c r="M31" s="427"/>
      <c r="N31" s="427"/>
      <c r="O31" s="427"/>
      <c r="P31" s="427"/>
      <c r="Q31" s="427"/>
      <c r="R31" s="427"/>
      <c r="S31" s="427"/>
      <c r="T31" s="427"/>
      <c r="U31" s="427"/>
      <c r="V31" s="427"/>
      <c r="W31" s="427"/>
      <c r="X31" s="427"/>
      <c r="Y31" s="427"/>
      <c r="Z31" s="427"/>
      <c r="AA31" s="427"/>
      <c r="AB31" s="428"/>
      <c r="AC31" s="442"/>
    </row>
    <row r="32" spans="1:29" s="349" customFormat="1" ht="25.5" x14ac:dyDescent="0.25">
      <c r="A32" s="209" t="s">
        <v>256</v>
      </c>
      <c r="B32" s="108" t="s">
        <v>165</v>
      </c>
      <c r="C32" s="107"/>
      <c r="D32" s="107"/>
      <c r="E32" s="226">
        <f t="shared" si="0"/>
        <v>0</v>
      </c>
      <c r="F32" s="107"/>
      <c r="G32" s="107"/>
      <c r="H32" s="107"/>
      <c r="I32" s="107"/>
      <c r="J32" s="107"/>
      <c r="K32" s="107"/>
      <c r="L32" s="107"/>
      <c r="M32" s="107"/>
      <c r="N32" s="107"/>
      <c r="O32" s="107"/>
      <c r="P32" s="107"/>
      <c r="Q32" s="107"/>
      <c r="R32" s="107"/>
      <c r="S32" s="107"/>
      <c r="T32" s="107"/>
      <c r="U32" s="107"/>
      <c r="V32" s="107"/>
      <c r="W32" s="107"/>
      <c r="X32" s="107"/>
      <c r="Y32" s="107"/>
      <c r="Z32" s="107"/>
      <c r="AA32" s="107"/>
      <c r="AB32" s="109"/>
      <c r="AC32" s="444"/>
    </row>
    <row r="33" spans="1:30" x14ac:dyDescent="0.25">
      <c r="A33" s="142">
        <v>24</v>
      </c>
      <c r="B33" s="104"/>
      <c r="C33" s="105"/>
      <c r="D33" s="82"/>
      <c r="E33" s="105">
        <f t="shared" si="0"/>
        <v>0</v>
      </c>
      <c r="F33" s="82" t="s">
        <v>63</v>
      </c>
      <c r="G33" s="82"/>
      <c r="H33" s="82"/>
      <c r="I33" s="82"/>
      <c r="J33" s="82"/>
      <c r="K33" s="82"/>
      <c r="L33" s="82"/>
      <c r="M33" s="82"/>
      <c r="N33" s="82"/>
      <c r="O33" s="82"/>
      <c r="P33" s="82"/>
      <c r="Q33" s="82"/>
      <c r="R33" s="82"/>
      <c r="S33" s="82"/>
      <c r="T33" s="82"/>
      <c r="U33" s="82"/>
      <c r="V33" s="82"/>
      <c r="W33" s="82"/>
      <c r="X33" s="82"/>
      <c r="Y33" s="82"/>
      <c r="Z33" s="82"/>
      <c r="AA33" s="82"/>
      <c r="AB33" s="98"/>
      <c r="AC33" s="443"/>
    </row>
    <row r="34" spans="1:30" s="349" customFormat="1" ht="25.5" x14ac:dyDescent="0.25">
      <c r="A34" s="209" t="s">
        <v>257</v>
      </c>
      <c r="B34" s="108" t="s">
        <v>166</v>
      </c>
      <c r="C34" s="107"/>
      <c r="D34" s="107"/>
      <c r="E34" s="226">
        <f t="shared" si="0"/>
        <v>0</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9"/>
      <c r="AC34" s="444"/>
    </row>
    <row r="35" spans="1:30" s="712" customFormat="1" x14ac:dyDescent="0.25">
      <c r="A35" s="706">
        <v>25</v>
      </c>
      <c r="B35" s="707" t="str">
        <f>'07 CH'!B16</f>
        <v>Công trình thủy lợi hồ chứa nước Ia Thul, tỉnh Gia Lai</v>
      </c>
      <c r="C35" s="707">
        <f>'07 CH'!C16</f>
        <v>654.70000000000005</v>
      </c>
      <c r="D35" s="709"/>
      <c r="E35" s="708">
        <f t="shared" si="0"/>
        <v>654.70000000000005</v>
      </c>
      <c r="F35" s="709" t="s">
        <v>63</v>
      </c>
      <c r="G35" s="709">
        <v>2021</v>
      </c>
      <c r="H35" s="709"/>
      <c r="I35" s="709"/>
      <c r="J35" s="709"/>
      <c r="K35" s="709"/>
      <c r="L35" s="709"/>
      <c r="M35" s="709"/>
      <c r="N35" s="709"/>
      <c r="O35" s="709"/>
      <c r="P35" s="709"/>
      <c r="Q35" s="709"/>
      <c r="R35" s="709"/>
      <c r="S35" s="709"/>
      <c r="T35" s="709"/>
      <c r="U35" s="709"/>
      <c r="V35" s="709"/>
      <c r="W35" s="709"/>
      <c r="X35" s="709"/>
      <c r="Y35" s="709"/>
      <c r="Z35" s="709"/>
      <c r="AA35" s="709"/>
      <c r="AB35" s="710"/>
      <c r="AC35" s="711"/>
    </row>
    <row r="36" spans="1:30" s="712" customFormat="1" x14ac:dyDescent="0.25">
      <c r="A36" s="706">
        <v>26</v>
      </c>
      <c r="B36" s="707" t="str">
        <f>'07 CH'!B18</f>
        <v>Đường dây 500KV Pleiku - Krong Buck</v>
      </c>
      <c r="C36" s="707">
        <f>'07 CH'!C18</f>
        <v>3</v>
      </c>
      <c r="D36" s="709"/>
      <c r="E36" s="708">
        <f t="shared" si="0"/>
        <v>3</v>
      </c>
      <c r="F36" s="709" t="s">
        <v>63</v>
      </c>
      <c r="G36" s="709">
        <v>2021</v>
      </c>
      <c r="H36" s="709"/>
      <c r="I36" s="709"/>
      <c r="J36" s="709"/>
      <c r="K36" s="709"/>
      <c r="L36" s="709"/>
      <c r="M36" s="709"/>
      <c r="N36" s="709"/>
      <c r="O36" s="709"/>
      <c r="P36" s="709"/>
      <c r="Q36" s="709"/>
      <c r="R36" s="709"/>
      <c r="S36" s="709"/>
      <c r="T36" s="709"/>
      <c r="U36" s="709"/>
      <c r="V36" s="709"/>
      <c r="W36" s="709"/>
      <c r="X36" s="709"/>
      <c r="Y36" s="709"/>
      <c r="Z36" s="709"/>
      <c r="AA36" s="709"/>
      <c r="AB36" s="714"/>
      <c r="AC36" s="711"/>
    </row>
    <row r="37" spans="1:30" s="712" customFormat="1" x14ac:dyDescent="0.25">
      <c r="A37" s="706">
        <v>27</v>
      </c>
      <c r="B37" s="707"/>
      <c r="C37" s="707"/>
      <c r="D37" s="709"/>
      <c r="E37" s="708"/>
      <c r="F37" s="709"/>
      <c r="G37" s="709"/>
      <c r="H37" s="709"/>
      <c r="I37" s="709"/>
      <c r="J37" s="709"/>
      <c r="K37" s="709"/>
      <c r="L37" s="709"/>
      <c r="M37" s="709"/>
      <c r="N37" s="709"/>
      <c r="O37" s="709"/>
      <c r="P37" s="709"/>
      <c r="Q37" s="709"/>
      <c r="R37" s="709"/>
      <c r="S37" s="709"/>
      <c r="T37" s="709"/>
      <c r="U37" s="709"/>
      <c r="V37" s="709"/>
      <c r="W37" s="709"/>
      <c r="X37" s="709"/>
      <c r="Y37" s="709"/>
      <c r="Z37" s="709"/>
      <c r="AA37" s="709"/>
      <c r="AB37" s="714"/>
      <c r="AC37" s="711"/>
    </row>
    <row r="38" spans="1:30" x14ac:dyDescent="0.25">
      <c r="A38" s="142">
        <v>28</v>
      </c>
      <c r="B38" s="104"/>
      <c r="C38" s="104"/>
      <c r="D38" s="82"/>
      <c r="E38" s="105">
        <f t="shared" si="0"/>
        <v>0</v>
      </c>
      <c r="F38" s="82" t="s">
        <v>63</v>
      </c>
      <c r="G38" s="82"/>
      <c r="H38" s="82"/>
      <c r="I38" s="82"/>
      <c r="J38" s="82"/>
      <c r="K38" s="82"/>
      <c r="L38" s="82"/>
      <c r="M38" s="82"/>
      <c r="N38" s="82"/>
      <c r="O38" s="82"/>
      <c r="P38" s="82"/>
      <c r="Q38" s="82"/>
      <c r="R38" s="82"/>
      <c r="S38" s="82"/>
      <c r="T38" s="82"/>
      <c r="U38" s="82"/>
      <c r="V38" s="82"/>
      <c r="W38" s="82"/>
      <c r="X38" s="82"/>
      <c r="Y38" s="82"/>
      <c r="Z38" s="82"/>
      <c r="AA38" s="82"/>
      <c r="AB38" s="106"/>
      <c r="AC38" s="443"/>
    </row>
    <row r="39" spans="1:30" x14ac:dyDescent="0.25">
      <c r="A39" s="142">
        <v>29</v>
      </c>
      <c r="B39" s="104"/>
      <c r="C39" s="104"/>
      <c r="D39" s="82"/>
      <c r="E39" s="105">
        <f t="shared" si="0"/>
        <v>0</v>
      </c>
      <c r="F39" s="82" t="s">
        <v>51</v>
      </c>
      <c r="G39" s="82"/>
      <c r="H39" s="82"/>
      <c r="I39" s="82"/>
      <c r="J39" s="82"/>
      <c r="K39" s="82"/>
      <c r="L39" s="82"/>
      <c r="M39" s="82"/>
      <c r="N39" s="82"/>
      <c r="O39" s="82"/>
      <c r="P39" s="82"/>
      <c r="Q39" s="82"/>
      <c r="R39" s="82"/>
      <c r="S39" s="82"/>
      <c r="T39" s="82"/>
      <c r="U39" s="82"/>
      <c r="V39" s="82"/>
      <c r="W39" s="82"/>
      <c r="X39" s="82"/>
      <c r="Y39" s="82"/>
      <c r="Z39" s="82"/>
      <c r="AA39" s="82"/>
      <c r="AB39" s="106"/>
      <c r="AC39" s="443"/>
    </row>
    <row r="40" spans="1:30" s="349" customFormat="1" ht="25.5" x14ac:dyDescent="0.25">
      <c r="A40" s="209" t="s">
        <v>258</v>
      </c>
      <c r="B40" s="108" t="s">
        <v>167</v>
      </c>
      <c r="C40" s="107"/>
      <c r="D40" s="107"/>
      <c r="E40" s="226">
        <f t="shared" si="0"/>
        <v>0</v>
      </c>
      <c r="F40" s="107"/>
      <c r="G40" s="107"/>
      <c r="H40" s="107"/>
      <c r="I40" s="107"/>
      <c r="J40" s="107"/>
      <c r="K40" s="107"/>
      <c r="L40" s="107"/>
      <c r="M40" s="107"/>
      <c r="N40" s="107"/>
      <c r="O40" s="107"/>
      <c r="P40" s="107"/>
      <c r="Q40" s="107"/>
      <c r="R40" s="107"/>
      <c r="S40" s="107"/>
      <c r="T40" s="107"/>
      <c r="U40" s="107"/>
      <c r="V40" s="107"/>
      <c r="W40" s="107"/>
      <c r="X40" s="107"/>
      <c r="Y40" s="107"/>
      <c r="Z40" s="107"/>
      <c r="AA40" s="107"/>
      <c r="AB40" s="109"/>
      <c r="AC40" s="444"/>
    </row>
    <row r="41" spans="1:30" s="712" customFormat="1" ht="25.5" x14ac:dyDescent="0.25">
      <c r="A41" s="706">
        <v>30</v>
      </c>
      <c r="B41" s="707" t="str">
        <f>'07 CH'!B21</f>
        <v>Đường tràn qua thao trường huấn luyện huyện và khu sản xuất</v>
      </c>
      <c r="C41" s="707">
        <f>'07 CH'!C21</f>
        <v>1.4</v>
      </c>
      <c r="D41" s="709"/>
      <c r="E41" s="708">
        <f t="shared" si="0"/>
        <v>1.4</v>
      </c>
      <c r="F41" s="709" t="s">
        <v>55</v>
      </c>
      <c r="G41" s="709">
        <v>2021</v>
      </c>
      <c r="H41" s="709"/>
      <c r="I41" s="709"/>
      <c r="J41" s="709"/>
      <c r="K41" s="709"/>
      <c r="L41" s="709"/>
      <c r="M41" s="709"/>
      <c r="N41" s="709"/>
      <c r="O41" s="709"/>
      <c r="P41" s="709"/>
      <c r="Q41" s="709"/>
      <c r="R41" s="709"/>
      <c r="S41" s="709"/>
      <c r="T41" s="709"/>
      <c r="U41" s="709"/>
      <c r="V41" s="709"/>
      <c r="W41" s="709"/>
      <c r="X41" s="709"/>
      <c r="Y41" s="709"/>
      <c r="Z41" s="709"/>
      <c r="AA41" s="709"/>
      <c r="AB41" s="710"/>
      <c r="AC41" s="711"/>
      <c r="AD41" s="715" t="str">
        <f>'07 CH'!J21</f>
        <v>Nghị quyết số 275/NQ-HĐND ngày 10/12/2020 của HĐND tỉnh</v>
      </c>
    </row>
    <row r="42" spans="1:30" s="712" customFormat="1" ht="25.5" x14ac:dyDescent="0.25">
      <c r="A42" s="706">
        <v>31</v>
      </c>
      <c r="B42" s="707" t="str">
        <f>'07 CH'!B22</f>
        <v>Chỉnh trang đô thị đường Võ Thị Sáu</v>
      </c>
      <c r="C42" s="707">
        <f>'07 CH'!C22</f>
        <v>0.66</v>
      </c>
      <c r="D42" s="709"/>
      <c r="E42" s="708">
        <f t="shared" si="0"/>
        <v>0.66</v>
      </c>
      <c r="F42" s="709" t="s">
        <v>55</v>
      </c>
      <c r="G42" s="709">
        <v>2021</v>
      </c>
      <c r="H42" s="709"/>
      <c r="I42" s="709"/>
      <c r="J42" s="709"/>
      <c r="K42" s="709"/>
      <c r="L42" s="709"/>
      <c r="M42" s="709"/>
      <c r="N42" s="709"/>
      <c r="O42" s="709"/>
      <c r="P42" s="709"/>
      <c r="Q42" s="709"/>
      <c r="R42" s="709"/>
      <c r="S42" s="709"/>
      <c r="T42" s="709"/>
      <c r="U42" s="709"/>
      <c r="V42" s="709"/>
      <c r="W42" s="709"/>
      <c r="X42" s="709"/>
      <c r="Y42" s="709"/>
      <c r="Z42" s="709"/>
      <c r="AA42" s="709"/>
      <c r="AB42" s="710"/>
      <c r="AC42" s="711"/>
      <c r="AD42" s="715" t="str">
        <f>'07 CH'!J22</f>
        <v>Nghị quyết số 275/NQ-HĐND ngày 10/12/2020 của HĐND tỉnh</v>
      </c>
    </row>
    <row r="43" spans="1:30" s="712" customFormat="1" ht="25.5" x14ac:dyDescent="0.25">
      <c r="A43" s="706">
        <v>32</v>
      </c>
      <c r="B43" s="707" t="str">
        <f>'07 CH'!B23</f>
        <v>Nâng cấp, mở rộng đường liên xã phía Đông sông Ba</v>
      </c>
      <c r="C43" s="707">
        <f>'07 CH'!C23</f>
        <v>7</v>
      </c>
      <c r="D43" s="709"/>
      <c r="E43" s="708">
        <f t="shared" si="0"/>
        <v>7</v>
      </c>
      <c r="F43" s="709" t="s">
        <v>59</v>
      </c>
      <c r="G43" s="709">
        <v>2021</v>
      </c>
      <c r="H43" s="709"/>
      <c r="I43" s="709"/>
      <c r="J43" s="709"/>
      <c r="K43" s="709"/>
      <c r="L43" s="709"/>
      <c r="M43" s="709"/>
      <c r="N43" s="709"/>
      <c r="O43" s="709"/>
      <c r="P43" s="709"/>
      <c r="Q43" s="709"/>
      <c r="R43" s="709"/>
      <c r="S43" s="709"/>
      <c r="T43" s="709"/>
      <c r="U43" s="709"/>
      <c r="V43" s="709"/>
      <c r="W43" s="709"/>
      <c r="X43" s="709"/>
      <c r="Y43" s="709"/>
      <c r="Z43" s="709"/>
      <c r="AA43" s="709"/>
      <c r="AB43" s="710"/>
      <c r="AC43" s="711"/>
      <c r="AD43" s="715" t="str">
        <f>'07 CH'!J23</f>
        <v>Nghị quyết số 275/NQ-HĐND ngày 10/12/2020 của HĐND tỉnh</v>
      </c>
    </row>
    <row r="44" spans="1:30" s="712" customFormat="1" ht="25.5" x14ac:dyDescent="0.25">
      <c r="A44" s="706">
        <v>33</v>
      </c>
      <c r="B44" s="707" t="str">
        <f>'07 CH'!B24</f>
        <v>Chỉnh trang đô thị đường Hùng Vương</v>
      </c>
      <c r="C44" s="707">
        <f>'07 CH'!C24</f>
        <v>0.4</v>
      </c>
      <c r="D44" s="709"/>
      <c r="E44" s="708">
        <f t="shared" si="0"/>
        <v>0.4</v>
      </c>
      <c r="F44" s="709" t="s">
        <v>59</v>
      </c>
      <c r="G44" s="709">
        <v>2021</v>
      </c>
      <c r="H44" s="709"/>
      <c r="I44" s="709"/>
      <c r="J44" s="709"/>
      <c r="K44" s="709"/>
      <c r="L44" s="709"/>
      <c r="M44" s="709"/>
      <c r="N44" s="709"/>
      <c r="O44" s="709"/>
      <c r="P44" s="709"/>
      <c r="Q44" s="709"/>
      <c r="R44" s="709"/>
      <c r="S44" s="709"/>
      <c r="T44" s="709"/>
      <c r="U44" s="709"/>
      <c r="V44" s="709"/>
      <c r="W44" s="709"/>
      <c r="X44" s="709"/>
      <c r="Y44" s="709"/>
      <c r="Z44" s="709"/>
      <c r="AA44" s="709"/>
      <c r="AB44" s="710"/>
      <c r="AC44" s="711"/>
      <c r="AD44" s="715" t="str">
        <f>'07 CH'!J24</f>
        <v>Nghị quyết số 275/NQ-HĐND ngày 10/12/2020 của HĐND tỉnh</v>
      </c>
    </row>
    <row r="45" spans="1:30" s="712" customFormat="1" ht="51" x14ac:dyDescent="0.25">
      <c r="A45" s="706">
        <v>34</v>
      </c>
      <c r="B45" s="707" t="str">
        <f>'07 CH'!B25</f>
        <v>Đường liên xã Ia Mrơn đi Ia Yeng (nhánh 1: Đoạn từ Quốc lộ Trường Sơn Đông (nhà ông Tuấn) đến đường BTXM đi xã Ia Yeng; nhánh 2: từ đường BTXM hiện trạng đến Quốc lộ Trường Sơn Đông)</v>
      </c>
      <c r="C45" s="707">
        <f>'07 CH'!C25</f>
        <v>4</v>
      </c>
      <c r="D45" s="709"/>
      <c r="E45" s="708">
        <f t="shared" si="0"/>
        <v>4</v>
      </c>
      <c r="F45" s="709" t="s">
        <v>59</v>
      </c>
      <c r="G45" s="709">
        <v>2021</v>
      </c>
      <c r="H45" s="709"/>
      <c r="I45" s="709"/>
      <c r="J45" s="709"/>
      <c r="K45" s="709"/>
      <c r="L45" s="709"/>
      <c r="M45" s="709"/>
      <c r="N45" s="709"/>
      <c r="O45" s="709"/>
      <c r="P45" s="709"/>
      <c r="Q45" s="709"/>
      <c r="R45" s="709"/>
      <c r="S45" s="709"/>
      <c r="T45" s="709"/>
      <c r="U45" s="709"/>
      <c r="V45" s="709"/>
      <c r="W45" s="709"/>
      <c r="X45" s="709"/>
      <c r="Y45" s="709"/>
      <c r="Z45" s="709"/>
      <c r="AA45" s="709"/>
      <c r="AB45" s="710"/>
      <c r="AC45" s="711"/>
      <c r="AD45" s="715" t="str">
        <f>'07 CH'!J25</f>
        <v>Nghị quyết số 275/NQ-HĐND ngày 10/12/2020 của HĐND tỉnh</v>
      </c>
    </row>
    <row r="46" spans="1:30" s="712" customFormat="1" ht="38.25" x14ac:dyDescent="0.25">
      <c r="A46" s="706">
        <v>35</v>
      </c>
      <c r="B46" s="707" t="str">
        <f>'07 CH'!B26</f>
        <v>Đường liên xã Ia Trok đi Ia Mrơn (Đoạn chạy dọc theo tuyến kênh B22 từ cánh đồng thôn H'Lil 2 xã Ia Mrơn đến sân vận động xã)</v>
      </c>
      <c r="C46" s="707">
        <f>'07 CH'!C26</f>
        <v>4.3</v>
      </c>
      <c r="D46" s="709"/>
      <c r="E46" s="708">
        <f t="shared" si="0"/>
        <v>4.3</v>
      </c>
      <c r="F46" s="709" t="s">
        <v>59</v>
      </c>
      <c r="G46" s="709">
        <v>2021</v>
      </c>
      <c r="H46" s="709"/>
      <c r="I46" s="709"/>
      <c r="J46" s="709"/>
      <c r="K46" s="709"/>
      <c r="L46" s="709"/>
      <c r="M46" s="709"/>
      <c r="N46" s="709"/>
      <c r="O46" s="709"/>
      <c r="P46" s="709"/>
      <c r="Q46" s="709"/>
      <c r="R46" s="709"/>
      <c r="S46" s="709"/>
      <c r="T46" s="709"/>
      <c r="U46" s="709"/>
      <c r="V46" s="709"/>
      <c r="W46" s="709"/>
      <c r="X46" s="709"/>
      <c r="Y46" s="709"/>
      <c r="Z46" s="709"/>
      <c r="AA46" s="709"/>
      <c r="AB46" s="710"/>
      <c r="AC46" s="711"/>
      <c r="AD46" s="715" t="str">
        <f>'07 CH'!J26</f>
        <v>Nghị quyết số 275/NQ-HĐND ngày 10/12/2020 của HĐND tỉnh</v>
      </c>
    </row>
    <row r="47" spans="1:30" s="712" customFormat="1" ht="25.5" x14ac:dyDescent="0.25">
      <c r="A47" s="706">
        <v>36</v>
      </c>
      <c r="B47" s="707" t="str">
        <f>'07 CH'!B27</f>
        <v>Đường liên xã Ia Broăi đi Chư Mố (Đoạn ra khu sản xuất tập trung cánh đồng xã Ia Broăi-Ia Tul-Chư Mố</v>
      </c>
      <c r="C47" s="707">
        <f>'07 CH'!C27</f>
        <v>3.5</v>
      </c>
      <c r="D47" s="709"/>
      <c r="E47" s="708">
        <f t="shared" si="0"/>
        <v>3.5</v>
      </c>
      <c r="F47" s="709" t="s">
        <v>59</v>
      </c>
      <c r="G47" s="709">
        <v>2021</v>
      </c>
      <c r="H47" s="709"/>
      <c r="I47" s="709"/>
      <c r="J47" s="709"/>
      <c r="K47" s="709"/>
      <c r="L47" s="709"/>
      <c r="M47" s="709"/>
      <c r="N47" s="709"/>
      <c r="O47" s="709"/>
      <c r="P47" s="709"/>
      <c r="Q47" s="709"/>
      <c r="R47" s="709"/>
      <c r="S47" s="709"/>
      <c r="T47" s="709"/>
      <c r="U47" s="709"/>
      <c r="V47" s="709"/>
      <c r="W47" s="709"/>
      <c r="X47" s="709"/>
      <c r="Y47" s="709"/>
      <c r="Z47" s="709"/>
      <c r="AA47" s="709"/>
      <c r="AB47" s="710"/>
      <c r="AC47" s="711"/>
      <c r="AD47" s="715" t="str">
        <f>'07 CH'!J27</f>
        <v>Nghị quyết số 275/NQ-HĐND ngày 10/12/2020 của HĐND tỉnh</v>
      </c>
    </row>
    <row r="48" spans="1:30" s="712" customFormat="1" ht="25.5" x14ac:dyDescent="0.25">
      <c r="A48" s="706">
        <v>37</v>
      </c>
      <c r="B48" s="707" t="str">
        <f>'07 CH'!B28</f>
        <v>Đường giao thông đến kênh trạm bơm số 01</v>
      </c>
      <c r="C48" s="707">
        <f>'07 CH'!C28</f>
        <v>0.2</v>
      </c>
      <c r="D48" s="709"/>
      <c r="E48" s="708">
        <f t="shared" si="0"/>
        <v>0.2</v>
      </c>
      <c r="F48" s="709" t="s">
        <v>59</v>
      </c>
      <c r="G48" s="709">
        <v>2021</v>
      </c>
      <c r="H48" s="709"/>
      <c r="I48" s="709"/>
      <c r="J48" s="709"/>
      <c r="K48" s="709"/>
      <c r="L48" s="709"/>
      <c r="M48" s="709"/>
      <c r="N48" s="709"/>
      <c r="O48" s="709"/>
      <c r="P48" s="709"/>
      <c r="Q48" s="709"/>
      <c r="R48" s="709"/>
      <c r="S48" s="709"/>
      <c r="T48" s="709"/>
      <c r="U48" s="709"/>
      <c r="V48" s="709"/>
      <c r="W48" s="709"/>
      <c r="X48" s="709"/>
      <c r="Y48" s="709"/>
      <c r="Z48" s="709"/>
      <c r="AA48" s="709"/>
      <c r="AB48" s="710"/>
      <c r="AC48" s="711"/>
      <c r="AD48" s="715" t="str">
        <f>'07 CH'!J28</f>
        <v>Nghị quyết số 139/NQ-HĐND ngày 6/12/2018 của HĐND tỉnh</v>
      </c>
    </row>
    <row r="49" spans="1:30" s="712" customFormat="1" ht="25.5" x14ac:dyDescent="0.25">
      <c r="A49" s="706">
        <v>38</v>
      </c>
      <c r="B49" s="707" t="str">
        <f>'07 CH'!B29</f>
        <v>Đường  giao thông nội đồng trạm bơm điện số 02</v>
      </c>
      <c r="C49" s="707">
        <f>'07 CH'!C29</f>
        <v>0.2</v>
      </c>
      <c r="D49" s="709"/>
      <c r="E49" s="708">
        <f t="shared" si="0"/>
        <v>0.2</v>
      </c>
      <c r="F49" s="709" t="s">
        <v>277</v>
      </c>
      <c r="G49" s="709">
        <v>2021</v>
      </c>
      <c r="H49" s="709"/>
      <c r="I49" s="709"/>
      <c r="J49" s="709"/>
      <c r="K49" s="709"/>
      <c r="L49" s="709"/>
      <c r="M49" s="709"/>
      <c r="N49" s="709"/>
      <c r="O49" s="709"/>
      <c r="P49" s="709"/>
      <c r="Q49" s="709"/>
      <c r="R49" s="709"/>
      <c r="S49" s="709"/>
      <c r="T49" s="709"/>
      <c r="U49" s="709"/>
      <c r="V49" s="709"/>
      <c r="W49" s="709"/>
      <c r="X49" s="709"/>
      <c r="Y49" s="709"/>
      <c r="Z49" s="709"/>
      <c r="AA49" s="709"/>
      <c r="AB49" s="710"/>
      <c r="AC49" s="711"/>
      <c r="AD49" s="715" t="str">
        <f>'07 CH'!J29</f>
        <v>Nghị quyết số 139/NQ-HĐND ngày 6/12/2018 của HĐND tỉnh</v>
      </c>
    </row>
    <row r="50" spans="1:30" s="712" customFormat="1" ht="25.5" x14ac:dyDescent="0.25">
      <c r="A50" s="706">
        <v>39</v>
      </c>
      <c r="B50" s="707" t="str">
        <f>'07 CH'!B30</f>
        <v>Hoàn thiện lưới điện phân phối tỉnh Gia Lai (đồng bộ dự án KfW3.1)</v>
      </c>
      <c r="C50" s="707">
        <f>'07 CH'!C30</f>
        <v>0.36</v>
      </c>
      <c r="D50" s="709"/>
      <c r="E50" s="708">
        <f t="shared" si="0"/>
        <v>0.36</v>
      </c>
      <c r="F50" s="709" t="s">
        <v>63</v>
      </c>
      <c r="G50" s="709">
        <v>2021</v>
      </c>
      <c r="H50" s="709"/>
      <c r="I50" s="709"/>
      <c r="J50" s="709"/>
      <c r="K50" s="709"/>
      <c r="L50" s="709"/>
      <c r="M50" s="709"/>
      <c r="N50" s="709"/>
      <c r="O50" s="709"/>
      <c r="P50" s="709"/>
      <c r="Q50" s="709"/>
      <c r="R50" s="709"/>
      <c r="S50" s="709"/>
      <c r="T50" s="709"/>
      <c r="U50" s="709"/>
      <c r="V50" s="709"/>
      <c r="W50" s="709"/>
      <c r="X50" s="709"/>
      <c r="Y50" s="709"/>
      <c r="Z50" s="709"/>
      <c r="AA50" s="709"/>
      <c r="AB50" s="710"/>
      <c r="AC50" s="711"/>
      <c r="AD50" s="715" t="str">
        <f>'07 CH'!J30</f>
        <v>Nghị quyết số 139/NQ-HĐND ngày 6/12/2018 của HĐND tỉnh</v>
      </c>
    </row>
    <row r="51" spans="1:30" s="712" customFormat="1" x14ac:dyDescent="0.25">
      <c r="A51" s="706">
        <v>40</v>
      </c>
      <c r="B51" s="707" t="str">
        <f>'07 CH'!B31</f>
        <v>Thủy điện Ia Pa công ty Hưng Long</v>
      </c>
      <c r="C51" s="707">
        <f>'07 CH'!C31</f>
        <v>69.88</v>
      </c>
      <c r="D51" s="709"/>
      <c r="E51" s="708">
        <f t="shared" si="0"/>
        <v>69.88</v>
      </c>
      <c r="F51" s="709" t="s">
        <v>63</v>
      </c>
      <c r="G51" s="709">
        <v>2021</v>
      </c>
      <c r="H51" s="709"/>
      <c r="I51" s="709"/>
      <c r="J51" s="709"/>
      <c r="K51" s="709"/>
      <c r="L51" s="709"/>
      <c r="M51" s="709"/>
      <c r="N51" s="709"/>
      <c r="O51" s="709"/>
      <c r="P51" s="709"/>
      <c r="Q51" s="709"/>
      <c r="R51" s="709"/>
      <c r="S51" s="709"/>
      <c r="T51" s="709"/>
      <c r="U51" s="709"/>
      <c r="V51" s="709"/>
      <c r="W51" s="709"/>
      <c r="X51" s="709"/>
      <c r="Y51" s="709"/>
      <c r="Z51" s="709"/>
      <c r="AA51" s="709"/>
      <c r="AB51" s="710"/>
      <c r="AC51" s="711"/>
      <c r="AD51" s="715" t="str">
        <f>'07 CH'!J31</f>
        <v>Kế hoạch 2020 chuyển sang</v>
      </c>
    </row>
    <row r="52" spans="1:30" s="712" customFormat="1" x14ac:dyDescent="0.25">
      <c r="A52" s="706">
        <v>41</v>
      </c>
      <c r="B52" s="707" t="str">
        <f>'07 CH'!B32</f>
        <v>Đất dự phòng đấu nối</v>
      </c>
      <c r="C52" s="707">
        <f>'07 CH'!C32</f>
        <v>1</v>
      </c>
      <c r="D52" s="709"/>
      <c r="E52" s="708">
        <f t="shared" si="0"/>
        <v>1</v>
      </c>
      <c r="F52" s="709" t="s">
        <v>63</v>
      </c>
      <c r="G52" s="709">
        <v>2021</v>
      </c>
      <c r="H52" s="709"/>
      <c r="I52" s="709"/>
      <c r="J52" s="709"/>
      <c r="K52" s="709"/>
      <c r="L52" s="709"/>
      <c r="M52" s="709"/>
      <c r="N52" s="709"/>
      <c r="O52" s="709"/>
      <c r="P52" s="709"/>
      <c r="Q52" s="709"/>
      <c r="R52" s="709"/>
      <c r="S52" s="709"/>
      <c r="T52" s="709"/>
      <c r="U52" s="709"/>
      <c r="V52" s="709"/>
      <c r="W52" s="709"/>
      <c r="X52" s="709"/>
      <c r="Y52" s="709"/>
      <c r="Z52" s="709"/>
      <c r="AA52" s="709"/>
      <c r="AB52" s="710"/>
      <c r="AC52" s="711"/>
      <c r="AD52" s="715">
        <f>'07 CH'!J32</f>
        <v>0</v>
      </c>
    </row>
    <row r="53" spans="1:30" s="712" customFormat="1" x14ac:dyDescent="0.25">
      <c r="A53" s="706">
        <v>42</v>
      </c>
      <c r="B53" s="707" t="str">
        <f>'07 CH'!B33</f>
        <v>Khu du lich làng BLôm</v>
      </c>
      <c r="C53" s="707">
        <f>'07 CH'!C33</f>
        <v>8.18</v>
      </c>
      <c r="D53" s="709"/>
      <c r="E53" s="708">
        <f t="shared" si="0"/>
        <v>8.18</v>
      </c>
      <c r="F53" s="709" t="s">
        <v>63</v>
      </c>
      <c r="G53" s="709">
        <v>2021</v>
      </c>
      <c r="H53" s="709"/>
      <c r="I53" s="709"/>
      <c r="J53" s="709"/>
      <c r="K53" s="709"/>
      <c r="L53" s="709"/>
      <c r="M53" s="709"/>
      <c r="N53" s="709"/>
      <c r="O53" s="709"/>
      <c r="P53" s="709"/>
      <c r="Q53" s="709"/>
      <c r="R53" s="709"/>
      <c r="S53" s="709"/>
      <c r="T53" s="709"/>
      <c r="U53" s="709"/>
      <c r="V53" s="709"/>
      <c r="W53" s="709"/>
      <c r="X53" s="709"/>
      <c r="Y53" s="709"/>
      <c r="Z53" s="709"/>
      <c r="AA53" s="709"/>
      <c r="AB53" s="710"/>
      <c r="AC53" s="711"/>
      <c r="AD53" s="715" t="str">
        <f>'07 CH'!J33</f>
        <v>Điều chỉnh quy hoạch 2020</v>
      </c>
    </row>
    <row r="54" spans="1:30" s="712" customFormat="1" x14ac:dyDescent="0.25">
      <c r="A54" s="706">
        <v>43</v>
      </c>
      <c r="B54" s="707" t="str">
        <f>'07 CH'!B34</f>
        <v>Khu du lịch thác Voi</v>
      </c>
      <c r="C54" s="707">
        <f>'07 CH'!C34</f>
        <v>7</v>
      </c>
      <c r="D54" s="709"/>
      <c r="E54" s="708">
        <f t="shared" si="0"/>
        <v>7</v>
      </c>
      <c r="F54" s="709" t="s">
        <v>63</v>
      </c>
      <c r="G54" s="709">
        <v>2021</v>
      </c>
      <c r="H54" s="709"/>
      <c r="I54" s="709"/>
      <c r="J54" s="709"/>
      <c r="K54" s="709"/>
      <c r="L54" s="709"/>
      <c r="M54" s="709"/>
      <c r="N54" s="709"/>
      <c r="O54" s="709"/>
      <c r="P54" s="709"/>
      <c r="Q54" s="709"/>
      <c r="R54" s="709"/>
      <c r="S54" s="709"/>
      <c r="T54" s="709"/>
      <c r="U54" s="709"/>
      <c r="V54" s="709"/>
      <c r="W54" s="709"/>
      <c r="X54" s="709"/>
      <c r="Y54" s="709"/>
      <c r="Z54" s="709"/>
      <c r="AA54" s="709"/>
      <c r="AB54" s="710"/>
      <c r="AC54" s="711"/>
      <c r="AD54" s="715" t="str">
        <f>'07 CH'!J34</f>
        <v>Điều chỉnh quy hoạch 2020</v>
      </c>
    </row>
    <row r="55" spans="1:30" s="712" customFormat="1" x14ac:dyDescent="0.25">
      <c r="A55" s="706">
        <v>44</v>
      </c>
      <c r="B55" s="707" t="str">
        <f>'07 CH'!B35</f>
        <v>Đất du lịch khu vực suối Tul</v>
      </c>
      <c r="C55" s="707">
        <f>'07 CH'!C35</f>
        <v>7</v>
      </c>
      <c r="D55" s="709"/>
      <c r="E55" s="708">
        <f t="shared" si="0"/>
        <v>7</v>
      </c>
      <c r="F55" s="709" t="s">
        <v>63</v>
      </c>
      <c r="G55" s="709">
        <v>2021</v>
      </c>
      <c r="H55" s="709"/>
      <c r="I55" s="709"/>
      <c r="J55" s="709"/>
      <c r="K55" s="709"/>
      <c r="L55" s="709"/>
      <c r="M55" s="709"/>
      <c r="N55" s="709"/>
      <c r="O55" s="709"/>
      <c r="P55" s="709"/>
      <c r="Q55" s="709"/>
      <c r="R55" s="709"/>
      <c r="S55" s="709"/>
      <c r="T55" s="709"/>
      <c r="U55" s="709"/>
      <c r="V55" s="709"/>
      <c r="W55" s="709"/>
      <c r="X55" s="709"/>
      <c r="Y55" s="709"/>
      <c r="Z55" s="709"/>
      <c r="AA55" s="709"/>
      <c r="AB55" s="710"/>
      <c r="AC55" s="711"/>
      <c r="AD55" s="715" t="str">
        <f>'07 CH'!J35</f>
        <v>Điều chỉnh quy hoạch 2020</v>
      </c>
    </row>
    <row r="56" spans="1:30" s="712" customFormat="1" ht="63.75" x14ac:dyDescent="0.25">
      <c r="A56" s="706">
        <v>45</v>
      </c>
      <c r="B56" s="707" t="str">
        <f>'07 CH'!B36</f>
        <v>Quy hoạch đất du lịch núi Chư Mố</v>
      </c>
      <c r="C56" s="707">
        <f>'07 CH'!C36</f>
        <v>48</v>
      </c>
      <c r="D56" s="709"/>
      <c r="E56" s="708">
        <f t="shared" si="0"/>
        <v>48</v>
      </c>
      <c r="F56" s="709" t="s">
        <v>63</v>
      </c>
      <c r="G56" s="709">
        <v>2021</v>
      </c>
      <c r="H56" s="709"/>
      <c r="I56" s="709"/>
      <c r="J56" s="709"/>
      <c r="K56" s="709"/>
      <c r="L56" s="709"/>
      <c r="M56" s="709"/>
      <c r="N56" s="709"/>
      <c r="O56" s="709"/>
      <c r="P56" s="709"/>
      <c r="Q56" s="709"/>
      <c r="R56" s="709"/>
      <c r="S56" s="709"/>
      <c r="T56" s="709"/>
      <c r="U56" s="709"/>
      <c r="V56" s="709"/>
      <c r="W56" s="709"/>
      <c r="X56" s="709"/>
      <c r="Y56" s="709"/>
      <c r="Z56" s="709"/>
      <c r="AA56" s="709"/>
      <c r="AB56" s="710"/>
      <c r="AC56" s="711"/>
      <c r="AD56" s="715" t="str">
        <f>'07 CH'!J36</f>
        <v>CV 1476/UBND-VP VV xin góp ý đối với nhiệm vụ quy hoạch chung xây dựng trung tâm huyện IaPa đến năm 2035 và đầu tư phát triển khu du lịch tại núi Chư Mố</v>
      </c>
    </row>
    <row r="57" spans="1:30" s="712" customFormat="1" ht="25.5" x14ac:dyDescent="0.25">
      <c r="A57" s="706">
        <v>46</v>
      </c>
      <c r="B57" s="707" t="str">
        <f>'07 CH'!B37</f>
        <v xml:space="preserve">Dự án sắp xếp khu dân cư, xây dựng  thôn, làng kiểu mẫu NTM </v>
      </c>
      <c r="C57" s="707">
        <f>'07 CH'!C37</f>
        <v>2.35</v>
      </c>
      <c r="D57" s="709"/>
      <c r="E57" s="708">
        <f t="shared" si="0"/>
        <v>2.35</v>
      </c>
      <c r="F57" s="709" t="s">
        <v>63</v>
      </c>
      <c r="G57" s="709">
        <v>2021</v>
      </c>
      <c r="H57" s="709"/>
      <c r="I57" s="709"/>
      <c r="J57" s="709"/>
      <c r="K57" s="709"/>
      <c r="L57" s="709"/>
      <c r="M57" s="709"/>
      <c r="N57" s="709"/>
      <c r="O57" s="709"/>
      <c r="P57" s="709"/>
      <c r="Q57" s="709"/>
      <c r="R57" s="709"/>
      <c r="S57" s="709"/>
      <c r="T57" s="709"/>
      <c r="U57" s="709"/>
      <c r="V57" s="709"/>
      <c r="W57" s="709"/>
      <c r="X57" s="709"/>
      <c r="Y57" s="709"/>
      <c r="Z57" s="709"/>
      <c r="AA57" s="709"/>
      <c r="AB57" s="710"/>
      <c r="AC57" s="711"/>
      <c r="AD57" s="715" t="str">
        <f>'07 CH'!J37</f>
        <v>Kế hoạch 2020 chuyển sang</v>
      </c>
    </row>
    <row r="58" spans="1:30" x14ac:dyDescent="0.25">
      <c r="A58" s="142">
        <v>47</v>
      </c>
      <c r="B58" s="104"/>
      <c r="C58" s="104"/>
      <c r="D58" s="82"/>
      <c r="E58" s="105">
        <f t="shared" si="0"/>
        <v>0</v>
      </c>
      <c r="F58" s="82" t="s">
        <v>63</v>
      </c>
      <c r="G58" s="82"/>
      <c r="H58" s="82"/>
      <c r="I58" s="82"/>
      <c r="J58" s="82"/>
      <c r="K58" s="82"/>
      <c r="L58" s="82"/>
      <c r="M58" s="82"/>
      <c r="N58" s="82"/>
      <c r="O58" s="82"/>
      <c r="P58" s="82"/>
      <c r="Q58" s="82"/>
      <c r="R58" s="82"/>
      <c r="S58" s="82"/>
      <c r="T58" s="82"/>
      <c r="U58" s="82"/>
      <c r="V58" s="82"/>
      <c r="W58" s="82"/>
      <c r="X58" s="82"/>
      <c r="Y58" s="82"/>
      <c r="Z58" s="82"/>
      <c r="AA58" s="82"/>
      <c r="AB58" s="106"/>
      <c r="AC58" s="443"/>
    </row>
    <row r="59" spans="1:30" x14ac:dyDescent="0.25">
      <c r="A59" s="142">
        <v>48</v>
      </c>
      <c r="B59" s="104"/>
      <c r="C59" s="104"/>
      <c r="D59" s="82"/>
      <c r="E59" s="105">
        <f t="shared" si="0"/>
        <v>0</v>
      </c>
      <c r="F59" s="82" t="s">
        <v>63</v>
      </c>
      <c r="G59" s="82"/>
      <c r="H59" s="82"/>
      <c r="I59" s="82"/>
      <c r="J59" s="82"/>
      <c r="K59" s="82"/>
      <c r="L59" s="82"/>
      <c r="M59" s="82"/>
      <c r="N59" s="82"/>
      <c r="O59" s="82"/>
      <c r="P59" s="82"/>
      <c r="Q59" s="82"/>
      <c r="R59" s="82"/>
      <c r="S59" s="82"/>
      <c r="T59" s="82"/>
      <c r="U59" s="82"/>
      <c r="V59" s="82"/>
      <c r="W59" s="82"/>
      <c r="X59" s="82"/>
      <c r="Y59" s="82"/>
      <c r="Z59" s="82"/>
      <c r="AA59" s="82"/>
      <c r="AB59" s="106"/>
      <c r="AC59" s="443"/>
    </row>
    <row r="60" spans="1:30" x14ac:dyDescent="0.25">
      <c r="A60" s="142">
        <v>49</v>
      </c>
      <c r="B60" s="104"/>
      <c r="C60" s="104"/>
      <c r="D60" s="82"/>
      <c r="E60" s="105">
        <f t="shared" si="0"/>
        <v>0</v>
      </c>
      <c r="F60" s="82" t="s">
        <v>63</v>
      </c>
      <c r="G60" s="82"/>
      <c r="H60" s="82"/>
      <c r="I60" s="82"/>
      <c r="J60" s="82"/>
      <c r="K60" s="82"/>
      <c r="L60" s="82"/>
      <c r="M60" s="82"/>
      <c r="N60" s="82"/>
      <c r="O60" s="82"/>
      <c r="P60" s="82"/>
      <c r="Q60" s="82"/>
      <c r="R60" s="82"/>
      <c r="S60" s="82"/>
      <c r="T60" s="82"/>
      <c r="U60" s="82"/>
      <c r="V60" s="82"/>
      <c r="W60" s="82"/>
      <c r="X60" s="82"/>
      <c r="Y60" s="82"/>
      <c r="Z60" s="82"/>
      <c r="AA60" s="82"/>
      <c r="AB60" s="106"/>
      <c r="AC60" s="443"/>
    </row>
    <row r="61" spans="1:30" x14ac:dyDescent="0.25">
      <c r="A61" s="142">
        <v>50</v>
      </c>
      <c r="B61" s="104"/>
      <c r="C61" s="104"/>
      <c r="D61" s="82"/>
      <c r="E61" s="105">
        <f t="shared" si="0"/>
        <v>0</v>
      </c>
      <c r="F61" s="82" t="s">
        <v>63</v>
      </c>
      <c r="G61" s="82"/>
      <c r="H61" s="82"/>
      <c r="I61" s="82"/>
      <c r="J61" s="82"/>
      <c r="K61" s="82"/>
      <c r="L61" s="82"/>
      <c r="M61" s="82"/>
      <c r="N61" s="82"/>
      <c r="O61" s="82"/>
      <c r="P61" s="82"/>
      <c r="Q61" s="82"/>
      <c r="R61" s="82"/>
      <c r="S61" s="82"/>
      <c r="T61" s="82"/>
      <c r="U61" s="82"/>
      <c r="V61" s="82"/>
      <c r="W61" s="82"/>
      <c r="X61" s="82"/>
      <c r="Y61" s="82"/>
      <c r="Z61" s="82"/>
      <c r="AA61" s="82"/>
      <c r="AB61" s="106"/>
      <c r="AC61" s="443"/>
    </row>
    <row r="62" spans="1:30" x14ac:dyDescent="0.25">
      <c r="A62" s="142">
        <v>51</v>
      </c>
      <c r="B62" s="104"/>
      <c r="C62" s="104"/>
      <c r="D62" s="82"/>
      <c r="E62" s="105">
        <f t="shared" si="0"/>
        <v>0</v>
      </c>
      <c r="F62" s="82" t="s">
        <v>63</v>
      </c>
      <c r="G62" s="82"/>
      <c r="H62" s="82"/>
      <c r="I62" s="82"/>
      <c r="J62" s="82"/>
      <c r="K62" s="82"/>
      <c r="L62" s="82"/>
      <c r="M62" s="82"/>
      <c r="N62" s="82"/>
      <c r="O62" s="82"/>
      <c r="P62" s="82"/>
      <c r="Q62" s="82"/>
      <c r="R62" s="82"/>
      <c r="S62" s="82"/>
      <c r="T62" s="82"/>
      <c r="U62" s="82"/>
      <c r="V62" s="82"/>
      <c r="W62" s="82"/>
      <c r="X62" s="82"/>
      <c r="Y62" s="82"/>
      <c r="Z62" s="82"/>
      <c r="AA62" s="82"/>
      <c r="AB62" s="106"/>
      <c r="AC62" s="443"/>
    </row>
    <row r="63" spans="1:30" x14ac:dyDescent="0.25">
      <c r="A63" s="142">
        <v>52</v>
      </c>
      <c r="B63" s="104"/>
      <c r="C63" s="104"/>
      <c r="D63" s="82"/>
      <c r="E63" s="105">
        <f t="shared" si="0"/>
        <v>0</v>
      </c>
      <c r="F63" s="82" t="s">
        <v>63</v>
      </c>
      <c r="G63" s="82"/>
      <c r="H63" s="82"/>
      <c r="I63" s="82"/>
      <c r="J63" s="82"/>
      <c r="K63" s="82"/>
      <c r="L63" s="82"/>
      <c r="M63" s="82"/>
      <c r="N63" s="82"/>
      <c r="O63" s="82"/>
      <c r="P63" s="82"/>
      <c r="Q63" s="82"/>
      <c r="R63" s="82"/>
      <c r="S63" s="82"/>
      <c r="T63" s="82"/>
      <c r="U63" s="82"/>
      <c r="V63" s="82"/>
      <c r="W63" s="82"/>
      <c r="X63" s="82"/>
      <c r="Y63" s="82"/>
      <c r="Z63" s="82"/>
      <c r="AA63" s="82"/>
      <c r="AB63" s="106"/>
      <c r="AC63" s="443"/>
    </row>
    <row r="64" spans="1:30" x14ac:dyDescent="0.25">
      <c r="A64" s="142">
        <v>53</v>
      </c>
      <c r="B64" s="104"/>
      <c r="C64" s="104"/>
      <c r="D64" s="82"/>
      <c r="E64" s="105">
        <f t="shared" si="0"/>
        <v>0</v>
      </c>
      <c r="F64" s="82" t="s">
        <v>63</v>
      </c>
      <c r="G64" s="82"/>
      <c r="H64" s="82"/>
      <c r="I64" s="82"/>
      <c r="J64" s="82"/>
      <c r="K64" s="82"/>
      <c r="L64" s="82"/>
      <c r="M64" s="82"/>
      <c r="N64" s="82"/>
      <c r="O64" s="82"/>
      <c r="P64" s="82"/>
      <c r="Q64" s="82"/>
      <c r="R64" s="82"/>
      <c r="S64" s="82"/>
      <c r="T64" s="82"/>
      <c r="U64" s="82"/>
      <c r="V64" s="82"/>
      <c r="W64" s="82"/>
      <c r="X64" s="82"/>
      <c r="Y64" s="82"/>
      <c r="Z64" s="82"/>
      <c r="AA64" s="82"/>
      <c r="AB64" s="106"/>
      <c r="AC64" s="443"/>
    </row>
    <row r="65" spans="1:29" x14ac:dyDescent="0.25">
      <c r="A65" s="142">
        <v>54</v>
      </c>
      <c r="B65" s="104"/>
      <c r="C65" s="104"/>
      <c r="D65" s="82"/>
      <c r="E65" s="105">
        <f t="shared" si="0"/>
        <v>0</v>
      </c>
      <c r="F65" s="82" t="s">
        <v>63</v>
      </c>
      <c r="G65" s="82"/>
      <c r="H65" s="82"/>
      <c r="I65" s="82"/>
      <c r="J65" s="82"/>
      <c r="K65" s="82"/>
      <c r="L65" s="82"/>
      <c r="M65" s="82"/>
      <c r="N65" s="82"/>
      <c r="O65" s="82"/>
      <c r="P65" s="82"/>
      <c r="Q65" s="82"/>
      <c r="R65" s="82"/>
      <c r="S65" s="82"/>
      <c r="T65" s="82"/>
      <c r="U65" s="82"/>
      <c r="V65" s="82"/>
      <c r="W65" s="82"/>
      <c r="X65" s="82"/>
      <c r="Y65" s="82"/>
      <c r="Z65" s="82"/>
      <c r="AA65" s="82"/>
      <c r="AB65" s="106"/>
      <c r="AC65" s="443"/>
    </row>
    <row r="66" spans="1:29" x14ac:dyDescent="0.25">
      <c r="A66" s="142">
        <v>55</v>
      </c>
      <c r="B66" s="104"/>
      <c r="C66" s="104"/>
      <c r="D66" s="82"/>
      <c r="E66" s="105">
        <f t="shared" ref="E66:E89" si="1">C66-D66</f>
        <v>0</v>
      </c>
      <c r="F66" s="82" t="s">
        <v>63</v>
      </c>
      <c r="G66" s="82"/>
      <c r="H66" s="82"/>
      <c r="I66" s="82"/>
      <c r="J66" s="82"/>
      <c r="K66" s="82"/>
      <c r="L66" s="82"/>
      <c r="M66" s="82"/>
      <c r="N66" s="82"/>
      <c r="O66" s="82"/>
      <c r="P66" s="82"/>
      <c r="Q66" s="82"/>
      <c r="R66" s="82"/>
      <c r="S66" s="82"/>
      <c r="T66" s="82"/>
      <c r="U66" s="82"/>
      <c r="V66" s="82"/>
      <c r="W66" s="82"/>
      <c r="X66" s="82"/>
      <c r="Y66" s="82"/>
      <c r="Z66" s="82"/>
      <c r="AA66" s="82"/>
      <c r="AB66" s="106"/>
      <c r="AC66" s="443"/>
    </row>
    <row r="67" spans="1:29" x14ac:dyDescent="0.25">
      <c r="A67" s="142">
        <v>56</v>
      </c>
      <c r="B67" s="110"/>
      <c r="C67" s="105"/>
      <c r="D67" s="82"/>
      <c r="E67" s="105">
        <f t="shared" si="1"/>
        <v>0</v>
      </c>
      <c r="F67" s="82" t="s">
        <v>63</v>
      </c>
      <c r="G67" s="82"/>
      <c r="H67" s="82"/>
      <c r="I67" s="82"/>
      <c r="J67" s="82"/>
      <c r="K67" s="82"/>
      <c r="L67" s="82"/>
      <c r="M67" s="82"/>
      <c r="N67" s="82"/>
      <c r="O67" s="82"/>
      <c r="P67" s="82"/>
      <c r="Q67" s="82"/>
      <c r="R67" s="82"/>
      <c r="S67" s="82"/>
      <c r="T67" s="82"/>
      <c r="U67" s="82"/>
      <c r="V67" s="82"/>
      <c r="W67" s="82"/>
      <c r="X67" s="82"/>
      <c r="Y67" s="82"/>
      <c r="Z67" s="82"/>
      <c r="AA67" s="82"/>
      <c r="AB67" s="106"/>
      <c r="AC67" s="443"/>
    </row>
    <row r="68" spans="1:29" x14ac:dyDescent="0.25">
      <c r="A68" s="142">
        <v>57</v>
      </c>
      <c r="B68" s="110"/>
      <c r="C68" s="105"/>
      <c r="D68" s="82"/>
      <c r="E68" s="105">
        <f t="shared" si="1"/>
        <v>0</v>
      </c>
      <c r="F68" s="82" t="s">
        <v>63</v>
      </c>
      <c r="G68" s="82"/>
      <c r="H68" s="82"/>
      <c r="I68" s="82"/>
      <c r="J68" s="82"/>
      <c r="K68" s="82"/>
      <c r="L68" s="82"/>
      <c r="M68" s="82"/>
      <c r="N68" s="82"/>
      <c r="O68" s="82"/>
      <c r="P68" s="82"/>
      <c r="Q68" s="82"/>
      <c r="R68" s="82"/>
      <c r="S68" s="82"/>
      <c r="T68" s="82"/>
      <c r="U68" s="82"/>
      <c r="V68" s="82"/>
      <c r="W68" s="82"/>
      <c r="X68" s="82"/>
      <c r="Y68" s="82"/>
      <c r="Z68" s="82"/>
      <c r="AA68" s="82"/>
      <c r="AB68" s="106"/>
      <c r="AC68" s="443"/>
    </row>
    <row r="69" spans="1:29" x14ac:dyDescent="0.25">
      <c r="A69" s="142">
        <v>58</v>
      </c>
      <c r="B69" s="110"/>
      <c r="C69" s="105"/>
      <c r="D69" s="82"/>
      <c r="E69" s="105">
        <f t="shared" si="1"/>
        <v>0</v>
      </c>
      <c r="F69" s="82" t="s">
        <v>63</v>
      </c>
      <c r="G69" s="82"/>
      <c r="H69" s="82"/>
      <c r="I69" s="82"/>
      <c r="J69" s="82"/>
      <c r="K69" s="82"/>
      <c r="L69" s="82"/>
      <c r="M69" s="82"/>
      <c r="N69" s="82"/>
      <c r="O69" s="82"/>
      <c r="P69" s="82"/>
      <c r="Q69" s="82"/>
      <c r="R69" s="82"/>
      <c r="S69" s="82"/>
      <c r="T69" s="82"/>
      <c r="U69" s="82"/>
      <c r="V69" s="82"/>
      <c r="W69" s="82"/>
      <c r="X69" s="82"/>
      <c r="Y69" s="82"/>
      <c r="Z69" s="82"/>
      <c r="AA69" s="82"/>
      <c r="AB69" s="106"/>
      <c r="AC69" s="443"/>
    </row>
    <row r="70" spans="1:29" x14ac:dyDescent="0.25">
      <c r="A70" s="142">
        <v>59</v>
      </c>
      <c r="B70" s="110"/>
      <c r="C70" s="105"/>
      <c r="D70" s="82"/>
      <c r="E70" s="105">
        <f t="shared" si="1"/>
        <v>0</v>
      </c>
      <c r="F70" s="82" t="s">
        <v>63</v>
      </c>
      <c r="G70" s="82"/>
      <c r="H70" s="82"/>
      <c r="I70" s="82"/>
      <c r="J70" s="82"/>
      <c r="K70" s="82"/>
      <c r="L70" s="82"/>
      <c r="M70" s="82"/>
      <c r="N70" s="82"/>
      <c r="O70" s="82"/>
      <c r="P70" s="82"/>
      <c r="Q70" s="82"/>
      <c r="R70" s="82"/>
      <c r="S70" s="82"/>
      <c r="T70" s="82"/>
      <c r="U70" s="82"/>
      <c r="V70" s="82"/>
      <c r="W70" s="82"/>
      <c r="X70" s="82"/>
      <c r="Y70" s="82"/>
      <c r="Z70" s="82"/>
      <c r="AA70" s="82"/>
      <c r="AB70" s="106"/>
      <c r="AC70" s="443"/>
    </row>
    <row r="71" spans="1:29" x14ac:dyDescent="0.25">
      <c r="A71" s="142">
        <v>60</v>
      </c>
      <c r="B71" s="110"/>
      <c r="C71" s="105"/>
      <c r="D71" s="82"/>
      <c r="E71" s="105">
        <f t="shared" si="1"/>
        <v>0</v>
      </c>
      <c r="F71" s="82" t="s">
        <v>63</v>
      </c>
      <c r="G71" s="82"/>
      <c r="H71" s="82"/>
      <c r="I71" s="82"/>
      <c r="J71" s="82"/>
      <c r="K71" s="82"/>
      <c r="L71" s="82"/>
      <c r="M71" s="82"/>
      <c r="N71" s="82"/>
      <c r="O71" s="82"/>
      <c r="P71" s="82"/>
      <c r="Q71" s="82"/>
      <c r="R71" s="82"/>
      <c r="S71" s="82"/>
      <c r="T71" s="82"/>
      <c r="U71" s="82"/>
      <c r="V71" s="82"/>
      <c r="W71" s="82"/>
      <c r="X71" s="82"/>
      <c r="Y71" s="82"/>
      <c r="Z71" s="82"/>
      <c r="AA71" s="82"/>
      <c r="AB71" s="106"/>
      <c r="AC71" s="443"/>
    </row>
    <row r="72" spans="1:29" x14ac:dyDescent="0.25">
      <c r="A72" s="142">
        <v>61</v>
      </c>
      <c r="B72" s="110"/>
      <c r="C72" s="105"/>
      <c r="D72" s="82"/>
      <c r="E72" s="105">
        <f t="shared" si="1"/>
        <v>0</v>
      </c>
      <c r="F72" s="82" t="s">
        <v>63</v>
      </c>
      <c r="G72" s="82"/>
      <c r="H72" s="82"/>
      <c r="I72" s="82"/>
      <c r="J72" s="82"/>
      <c r="K72" s="82"/>
      <c r="L72" s="82"/>
      <c r="M72" s="82"/>
      <c r="N72" s="82"/>
      <c r="O72" s="82"/>
      <c r="P72" s="82"/>
      <c r="Q72" s="82"/>
      <c r="R72" s="82"/>
      <c r="S72" s="82"/>
      <c r="T72" s="82"/>
      <c r="U72" s="82"/>
      <c r="V72" s="82"/>
      <c r="W72" s="82"/>
      <c r="X72" s="82"/>
      <c r="Y72" s="82"/>
      <c r="Z72" s="82"/>
      <c r="AA72" s="82"/>
      <c r="AB72" s="106"/>
      <c r="AC72" s="443"/>
    </row>
    <row r="73" spans="1:29" x14ac:dyDescent="0.25">
      <c r="A73" s="142">
        <v>62</v>
      </c>
      <c r="B73" s="110"/>
      <c r="C73" s="105"/>
      <c r="D73" s="82"/>
      <c r="E73" s="105">
        <f t="shared" si="1"/>
        <v>0</v>
      </c>
      <c r="F73" s="82" t="s">
        <v>63</v>
      </c>
      <c r="G73" s="82"/>
      <c r="H73" s="82"/>
      <c r="I73" s="82"/>
      <c r="J73" s="82"/>
      <c r="K73" s="82"/>
      <c r="L73" s="82"/>
      <c r="M73" s="82"/>
      <c r="N73" s="82"/>
      <c r="O73" s="82"/>
      <c r="P73" s="82"/>
      <c r="Q73" s="82"/>
      <c r="R73" s="82"/>
      <c r="S73" s="82"/>
      <c r="T73" s="82"/>
      <c r="U73" s="82"/>
      <c r="V73" s="82"/>
      <c r="W73" s="82"/>
      <c r="X73" s="82"/>
      <c r="Y73" s="82"/>
      <c r="Z73" s="82"/>
      <c r="AA73" s="82"/>
      <c r="AB73" s="106"/>
      <c r="AC73" s="443"/>
    </row>
    <row r="74" spans="1:29" x14ac:dyDescent="0.25">
      <c r="A74" s="142">
        <v>63</v>
      </c>
      <c r="B74" s="104"/>
      <c r="C74" s="105"/>
      <c r="D74" s="82"/>
      <c r="E74" s="105">
        <f>C74-D74</f>
        <v>0</v>
      </c>
      <c r="F74" s="82" t="s">
        <v>63</v>
      </c>
      <c r="G74" s="82"/>
      <c r="H74" s="82"/>
      <c r="I74" s="82"/>
      <c r="J74" s="82"/>
      <c r="K74" s="82"/>
      <c r="L74" s="82"/>
      <c r="M74" s="82"/>
      <c r="N74" s="82"/>
      <c r="O74" s="82"/>
      <c r="P74" s="82"/>
      <c r="Q74" s="82"/>
      <c r="R74" s="82"/>
      <c r="S74" s="82"/>
      <c r="T74" s="82"/>
      <c r="U74" s="82"/>
      <c r="V74" s="82"/>
      <c r="W74" s="82"/>
      <c r="X74" s="82"/>
      <c r="Y74" s="82"/>
      <c r="Z74" s="82"/>
      <c r="AA74" s="82"/>
      <c r="AB74" s="106"/>
      <c r="AC74" s="443"/>
    </row>
    <row r="75" spans="1:29" x14ac:dyDescent="0.25">
      <c r="A75" s="142">
        <v>64</v>
      </c>
      <c r="B75" s="104"/>
      <c r="C75" s="105"/>
      <c r="D75" s="82"/>
      <c r="E75" s="105">
        <f>C75-D75</f>
        <v>0</v>
      </c>
      <c r="F75" s="82" t="s">
        <v>63</v>
      </c>
      <c r="G75" s="82"/>
      <c r="H75" s="82"/>
      <c r="I75" s="82"/>
      <c r="J75" s="82"/>
      <c r="K75" s="82"/>
      <c r="L75" s="82"/>
      <c r="M75" s="82"/>
      <c r="N75" s="82"/>
      <c r="O75" s="82"/>
      <c r="P75" s="82"/>
      <c r="Q75" s="82"/>
      <c r="R75" s="82"/>
      <c r="S75" s="82"/>
      <c r="T75" s="82"/>
      <c r="U75" s="82"/>
      <c r="V75" s="82"/>
      <c r="W75" s="82"/>
      <c r="X75" s="82"/>
      <c r="Y75" s="82"/>
      <c r="Z75" s="82"/>
      <c r="AA75" s="82"/>
      <c r="AB75" s="106"/>
      <c r="AC75" s="443"/>
    </row>
    <row r="76" spans="1:29" x14ac:dyDescent="0.25">
      <c r="A76" s="142">
        <v>65</v>
      </c>
      <c r="B76" s="110"/>
      <c r="C76" s="105"/>
      <c r="D76" s="82"/>
      <c r="E76" s="105">
        <f t="shared" si="1"/>
        <v>0</v>
      </c>
      <c r="F76" s="82" t="s">
        <v>63</v>
      </c>
      <c r="G76" s="82"/>
      <c r="H76" s="82"/>
      <c r="I76" s="82"/>
      <c r="J76" s="82"/>
      <c r="K76" s="82"/>
      <c r="L76" s="82"/>
      <c r="M76" s="82"/>
      <c r="N76" s="82"/>
      <c r="O76" s="82"/>
      <c r="P76" s="82"/>
      <c r="Q76" s="82"/>
      <c r="R76" s="82"/>
      <c r="S76" s="82"/>
      <c r="T76" s="82"/>
      <c r="U76" s="82"/>
      <c r="V76" s="82"/>
      <c r="W76" s="82"/>
      <c r="X76" s="82"/>
      <c r="Y76" s="82"/>
      <c r="Z76" s="82"/>
      <c r="AA76" s="82"/>
      <c r="AB76" s="106"/>
      <c r="AC76" s="443"/>
    </row>
    <row r="77" spans="1:29" x14ac:dyDescent="0.25">
      <c r="A77" s="142">
        <v>66</v>
      </c>
      <c r="B77" s="110"/>
      <c r="C77" s="105"/>
      <c r="D77" s="82"/>
      <c r="E77" s="105">
        <f t="shared" si="1"/>
        <v>0</v>
      </c>
      <c r="F77" s="82" t="s">
        <v>63</v>
      </c>
      <c r="G77" s="82"/>
      <c r="H77" s="82"/>
      <c r="I77" s="82"/>
      <c r="J77" s="82"/>
      <c r="K77" s="82"/>
      <c r="L77" s="82"/>
      <c r="M77" s="82"/>
      <c r="N77" s="82"/>
      <c r="O77" s="82"/>
      <c r="P77" s="82"/>
      <c r="Q77" s="82"/>
      <c r="R77" s="82"/>
      <c r="S77" s="82"/>
      <c r="T77" s="82"/>
      <c r="U77" s="82"/>
      <c r="V77" s="82"/>
      <c r="W77" s="82"/>
      <c r="X77" s="82"/>
      <c r="Y77" s="82"/>
      <c r="Z77" s="82"/>
      <c r="AA77" s="82"/>
      <c r="AB77" s="106"/>
      <c r="AC77" s="443"/>
    </row>
    <row r="78" spans="1:29" x14ac:dyDescent="0.25">
      <c r="A78" s="142">
        <v>67</v>
      </c>
      <c r="B78" s="110"/>
      <c r="C78" s="105"/>
      <c r="D78" s="82"/>
      <c r="E78" s="105">
        <f t="shared" si="1"/>
        <v>0</v>
      </c>
      <c r="F78" s="82" t="s">
        <v>63</v>
      </c>
      <c r="G78" s="82"/>
      <c r="H78" s="82"/>
      <c r="I78" s="82"/>
      <c r="J78" s="82"/>
      <c r="K78" s="82"/>
      <c r="L78" s="82"/>
      <c r="M78" s="82"/>
      <c r="N78" s="82"/>
      <c r="O78" s="82"/>
      <c r="P78" s="82"/>
      <c r="Q78" s="82"/>
      <c r="R78" s="82"/>
      <c r="S78" s="82"/>
      <c r="T78" s="82"/>
      <c r="U78" s="82"/>
      <c r="V78" s="82"/>
      <c r="W78" s="82"/>
      <c r="X78" s="82"/>
      <c r="Y78" s="82"/>
      <c r="Z78" s="82"/>
      <c r="AA78" s="82"/>
      <c r="AB78" s="106"/>
      <c r="AC78" s="443"/>
    </row>
    <row r="79" spans="1:29" x14ac:dyDescent="0.25">
      <c r="A79" s="142">
        <v>68</v>
      </c>
      <c r="B79" s="110"/>
      <c r="C79" s="105"/>
      <c r="D79" s="82"/>
      <c r="E79" s="105">
        <f t="shared" si="1"/>
        <v>0</v>
      </c>
      <c r="F79" s="82" t="s">
        <v>63</v>
      </c>
      <c r="G79" s="82"/>
      <c r="H79" s="82"/>
      <c r="I79" s="82"/>
      <c r="J79" s="82"/>
      <c r="K79" s="82"/>
      <c r="L79" s="82"/>
      <c r="M79" s="82"/>
      <c r="N79" s="82"/>
      <c r="O79" s="82"/>
      <c r="P79" s="82"/>
      <c r="Q79" s="82"/>
      <c r="R79" s="82"/>
      <c r="S79" s="82"/>
      <c r="T79" s="82"/>
      <c r="U79" s="82"/>
      <c r="V79" s="82"/>
      <c r="W79" s="82"/>
      <c r="X79" s="82"/>
      <c r="Y79" s="82"/>
      <c r="Z79" s="82"/>
      <c r="AA79" s="82"/>
      <c r="AB79" s="106"/>
      <c r="AC79" s="443"/>
    </row>
    <row r="80" spans="1:29" x14ac:dyDescent="0.25">
      <c r="A80" s="142">
        <v>69</v>
      </c>
      <c r="B80" s="110"/>
      <c r="C80" s="105"/>
      <c r="D80" s="82"/>
      <c r="E80" s="105">
        <f t="shared" si="1"/>
        <v>0</v>
      </c>
      <c r="F80" s="82" t="s">
        <v>63</v>
      </c>
      <c r="G80" s="82"/>
      <c r="H80" s="82"/>
      <c r="I80" s="82"/>
      <c r="J80" s="82"/>
      <c r="K80" s="82"/>
      <c r="L80" s="82"/>
      <c r="M80" s="82"/>
      <c r="N80" s="82"/>
      <c r="O80" s="82"/>
      <c r="P80" s="82"/>
      <c r="Q80" s="82"/>
      <c r="R80" s="82"/>
      <c r="S80" s="82"/>
      <c r="T80" s="82"/>
      <c r="U80" s="82"/>
      <c r="V80" s="82"/>
      <c r="W80" s="82"/>
      <c r="X80" s="82"/>
      <c r="Y80" s="82"/>
      <c r="Z80" s="82"/>
      <c r="AA80" s="82"/>
      <c r="AB80" s="106"/>
      <c r="AC80" s="443"/>
    </row>
    <row r="81" spans="1:29" x14ac:dyDescent="0.25">
      <c r="A81" s="142">
        <v>70</v>
      </c>
      <c r="B81" s="110"/>
      <c r="C81" s="105"/>
      <c r="D81" s="82"/>
      <c r="E81" s="105">
        <f t="shared" si="1"/>
        <v>0</v>
      </c>
      <c r="F81" s="82" t="s">
        <v>63</v>
      </c>
      <c r="G81" s="82"/>
      <c r="H81" s="82"/>
      <c r="I81" s="82"/>
      <c r="J81" s="82"/>
      <c r="K81" s="82"/>
      <c r="L81" s="82"/>
      <c r="M81" s="82"/>
      <c r="N81" s="82"/>
      <c r="O81" s="82"/>
      <c r="P81" s="82"/>
      <c r="Q81" s="82"/>
      <c r="R81" s="82"/>
      <c r="S81" s="82"/>
      <c r="T81" s="82"/>
      <c r="U81" s="82"/>
      <c r="V81" s="82"/>
      <c r="W81" s="82"/>
      <c r="X81" s="82"/>
      <c r="Y81" s="82"/>
      <c r="Z81" s="82"/>
      <c r="AA81" s="82"/>
      <c r="AB81" s="106"/>
      <c r="AC81" s="443"/>
    </row>
    <row r="82" spans="1:29" x14ac:dyDescent="0.25">
      <c r="A82" s="142">
        <v>71</v>
      </c>
      <c r="B82" s="110"/>
      <c r="C82" s="105"/>
      <c r="D82" s="82"/>
      <c r="E82" s="105">
        <f t="shared" si="1"/>
        <v>0</v>
      </c>
      <c r="F82" s="82" t="s">
        <v>63</v>
      </c>
      <c r="G82" s="82"/>
      <c r="H82" s="82"/>
      <c r="I82" s="82"/>
      <c r="J82" s="82"/>
      <c r="K82" s="82"/>
      <c r="L82" s="82"/>
      <c r="M82" s="82"/>
      <c r="N82" s="82"/>
      <c r="O82" s="82"/>
      <c r="P82" s="82"/>
      <c r="Q82" s="82"/>
      <c r="R82" s="82"/>
      <c r="S82" s="82"/>
      <c r="T82" s="82"/>
      <c r="U82" s="82"/>
      <c r="V82" s="82"/>
      <c r="W82" s="82"/>
      <c r="X82" s="82"/>
      <c r="Y82" s="82"/>
      <c r="Z82" s="82"/>
      <c r="AA82" s="82"/>
      <c r="AB82" s="106"/>
      <c r="AC82" s="443"/>
    </row>
    <row r="83" spans="1:29" x14ac:dyDescent="0.25">
      <c r="A83" s="142">
        <v>72</v>
      </c>
      <c r="B83" s="110"/>
      <c r="C83" s="105"/>
      <c r="D83" s="82"/>
      <c r="E83" s="105">
        <f t="shared" si="1"/>
        <v>0</v>
      </c>
      <c r="F83" s="82" t="s">
        <v>63</v>
      </c>
      <c r="G83" s="82"/>
      <c r="H83" s="82"/>
      <c r="I83" s="82"/>
      <c r="J83" s="82"/>
      <c r="K83" s="82"/>
      <c r="L83" s="82"/>
      <c r="M83" s="82"/>
      <c r="N83" s="82"/>
      <c r="O83" s="82"/>
      <c r="P83" s="82"/>
      <c r="Q83" s="82"/>
      <c r="R83" s="82"/>
      <c r="S83" s="82"/>
      <c r="T83" s="82"/>
      <c r="U83" s="82"/>
      <c r="V83" s="82"/>
      <c r="W83" s="82"/>
      <c r="X83" s="82"/>
      <c r="Y83" s="82"/>
      <c r="Z83" s="82"/>
      <c r="AA83" s="82"/>
      <c r="AB83" s="106"/>
      <c r="AC83" s="443"/>
    </row>
    <row r="84" spans="1:29" x14ac:dyDescent="0.25">
      <c r="A84" s="142">
        <v>73</v>
      </c>
      <c r="B84" s="110"/>
      <c r="C84" s="105"/>
      <c r="D84" s="82"/>
      <c r="E84" s="105">
        <f t="shared" si="1"/>
        <v>0</v>
      </c>
      <c r="F84" s="82" t="s">
        <v>89</v>
      </c>
      <c r="G84" s="82"/>
      <c r="H84" s="82"/>
      <c r="I84" s="82"/>
      <c r="J84" s="82"/>
      <c r="K84" s="82"/>
      <c r="L84" s="82"/>
      <c r="M84" s="82"/>
      <c r="N84" s="82"/>
      <c r="O84" s="82"/>
      <c r="P84" s="82"/>
      <c r="Q84" s="82"/>
      <c r="R84" s="82"/>
      <c r="S84" s="82"/>
      <c r="T84" s="82"/>
      <c r="U84" s="82"/>
      <c r="V84" s="82"/>
      <c r="W84" s="82"/>
      <c r="X84" s="82"/>
      <c r="Y84" s="82"/>
      <c r="Z84" s="82"/>
      <c r="AA84" s="82"/>
      <c r="AB84" s="106"/>
      <c r="AC84" s="443"/>
    </row>
    <row r="85" spans="1:29" x14ac:dyDescent="0.25">
      <c r="A85" s="142">
        <v>74</v>
      </c>
      <c r="B85" s="110"/>
      <c r="C85" s="105"/>
      <c r="D85" s="82"/>
      <c r="E85" s="105">
        <f t="shared" si="1"/>
        <v>0</v>
      </c>
      <c r="F85" s="82" t="s">
        <v>77</v>
      </c>
      <c r="G85" s="82"/>
      <c r="H85" s="82"/>
      <c r="I85" s="82"/>
      <c r="J85" s="82"/>
      <c r="K85" s="82"/>
      <c r="L85" s="82"/>
      <c r="M85" s="82"/>
      <c r="N85" s="82"/>
      <c r="O85" s="82"/>
      <c r="P85" s="82"/>
      <c r="Q85" s="82"/>
      <c r="R85" s="82"/>
      <c r="S85" s="82"/>
      <c r="T85" s="82"/>
      <c r="U85" s="82"/>
      <c r="V85" s="82"/>
      <c r="W85" s="82"/>
      <c r="X85" s="82"/>
      <c r="Y85" s="82"/>
      <c r="Z85" s="82"/>
      <c r="AA85" s="82"/>
      <c r="AB85" s="106"/>
      <c r="AC85" s="443"/>
    </row>
    <row r="86" spans="1:29" x14ac:dyDescent="0.25">
      <c r="A86" s="142">
        <v>75</v>
      </c>
      <c r="B86" s="110"/>
      <c r="C86" s="105"/>
      <c r="D86" s="82"/>
      <c r="E86" s="105">
        <f t="shared" si="1"/>
        <v>0</v>
      </c>
      <c r="F86" s="82" t="s">
        <v>51</v>
      </c>
      <c r="G86" s="82"/>
      <c r="H86" s="82"/>
      <c r="I86" s="82"/>
      <c r="J86" s="82"/>
      <c r="K86" s="82"/>
      <c r="L86" s="82"/>
      <c r="M86" s="82"/>
      <c r="N86" s="82"/>
      <c r="O86" s="82"/>
      <c r="P86" s="82"/>
      <c r="Q86" s="82"/>
      <c r="R86" s="82"/>
      <c r="S86" s="82"/>
      <c r="T86" s="82"/>
      <c r="U86" s="82"/>
      <c r="V86" s="82"/>
      <c r="W86" s="82"/>
      <c r="X86" s="82"/>
      <c r="Y86" s="82"/>
      <c r="Z86" s="82"/>
      <c r="AA86" s="82"/>
      <c r="AB86" s="106"/>
      <c r="AC86" s="443"/>
    </row>
    <row r="87" spans="1:29" x14ac:dyDescent="0.25">
      <c r="A87" s="142">
        <v>76</v>
      </c>
      <c r="B87" s="110"/>
      <c r="C87" s="105"/>
      <c r="D87" s="82"/>
      <c r="E87" s="105">
        <f t="shared" si="1"/>
        <v>0</v>
      </c>
      <c r="F87" s="82" t="s">
        <v>51</v>
      </c>
      <c r="G87" s="82"/>
      <c r="H87" s="82"/>
      <c r="I87" s="82"/>
      <c r="J87" s="82"/>
      <c r="K87" s="82"/>
      <c r="L87" s="82"/>
      <c r="M87" s="82"/>
      <c r="N87" s="82"/>
      <c r="O87" s="82"/>
      <c r="P87" s="82"/>
      <c r="Q87" s="82"/>
      <c r="R87" s="82"/>
      <c r="S87" s="82"/>
      <c r="T87" s="82"/>
      <c r="U87" s="82"/>
      <c r="V87" s="82"/>
      <c r="W87" s="82"/>
      <c r="X87" s="82"/>
      <c r="Y87" s="82"/>
      <c r="Z87" s="82"/>
      <c r="AA87" s="82"/>
      <c r="AB87" s="106"/>
      <c r="AC87" s="443"/>
    </row>
    <row r="88" spans="1:29" x14ac:dyDescent="0.25">
      <c r="A88" s="142">
        <v>77</v>
      </c>
      <c r="B88" s="110"/>
      <c r="C88" s="105"/>
      <c r="D88" s="82"/>
      <c r="E88" s="105">
        <f t="shared" si="1"/>
        <v>0</v>
      </c>
      <c r="F88" s="82" t="s">
        <v>51</v>
      </c>
      <c r="G88" s="82"/>
      <c r="H88" s="82"/>
      <c r="I88" s="82"/>
      <c r="J88" s="82"/>
      <c r="K88" s="82"/>
      <c r="L88" s="82"/>
      <c r="M88" s="82"/>
      <c r="N88" s="82"/>
      <c r="O88" s="82"/>
      <c r="P88" s="82"/>
      <c r="Q88" s="82"/>
      <c r="R88" s="82"/>
      <c r="S88" s="82"/>
      <c r="T88" s="82"/>
      <c r="U88" s="82"/>
      <c r="V88" s="82"/>
      <c r="W88" s="82"/>
      <c r="X88" s="82"/>
      <c r="Y88" s="82"/>
      <c r="Z88" s="82"/>
      <c r="AA88" s="82"/>
      <c r="AB88" s="106"/>
      <c r="AC88" s="443"/>
    </row>
    <row r="89" spans="1:29" x14ac:dyDescent="0.25">
      <c r="A89" s="142">
        <v>78</v>
      </c>
      <c r="B89" s="110"/>
      <c r="C89" s="105"/>
      <c r="D89" s="82"/>
      <c r="E89" s="105">
        <f t="shared" si="1"/>
        <v>0</v>
      </c>
      <c r="F89" s="82" t="s">
        <v>63</v>
      </c>
      <c r="G89" s="82"/>
      <c r="H89" s="82"/>
      <c r="I89" s="82"/>
      <c r="J89" s="82"/>
      <c r="K89" s="82"/>
      <c r="L89" s="82"/>
      <c r="M89" s="82"/>
      <c r="N89" s="82"/>
      <c r="O89" s="82"/>
      <c r="P89" s="82"/>
      <c r="Q89" s="82"/>
      <c r="R89" s="82"/>
      <c r="S89" s="82"/>
      <c r="T89" s="82"/>
      <c r="U89" s="82"/>
      <c r="V89" s="82"/>
      <c r="W89" s="82"/>
      <c r="X89" s="82"/>
      <c r="Y89" s="82"/>
      <c r="Z89" s="82"/>
      <c r="AA89" s="82"/>
      <c r="AB89" s="106"/>
      <c r="AC89" s="443"/>
    </row>
    <row r="90" spans="1:29" x14ac:dyDescent="0.25">
      <c r="A90" s="142">
        <v>79</v>
      </c>
      <c r="B90" s="104"/>
      <c r="C90" s="105"/>
      <c r="D90" s="82"/>
      <c r="E90" s="105"/>
      <c r="F90" s="82" t="s">
        <v>63</v>
      </c>
      <c r="G90" s="82"/>
      <c r="H90" s="82"/>
      <c r="I90" s="82"/>
      <c r="J90" s="82"/>
      <c r="K90" s="82"/>
      <c r="L90" s="82"/>
      <c r="M90" s="82"/>
      <c r="N90" s="82"/>
      <c r="O90" s="82"/>
      <c r="P90" s="82"/>
      <c r="Q90" s="82"/>
      <c r="R90" s="82"/>
      <c r="S90" s="82"/>
      <c r="T90" s="82"/>
      <c r="U90" s="82"/>
      <c r="V90" s="82"/>
      <c r="W90" s="82"/>
      <c r="X90" s="82"/>
      <c r="Y90" s="82"/>
      <c r="Z90" s="82"/>
      <c r="AA90" s="82"/>
      <c r="AB90" s="106"/>
      <c r="AC90" s="200"/>
    </row>
    <row r="91" spans="1:29" x14ac:dyDescent="0.25">
      <c r="A91" s="142">
        <v>80</v>
      </c>
      <c r="B91" s="104"/>
      <c r="C91" s="105"/>
      <c r="D91" s="82"/>
      <c r="E91" s="105"/>
      <c r="F91" s="82" t="s">
        <v>63</v>
      </c>
      <c r="G91" s="82"/>
      <c r="H91" s="82"/>
      <c r="I91" s="82"/>
      <c r="J91" s="82"/>
      <c r="K91" s="82"/>
      <c r="L91" s="82"/>
      <c r="M91" s="82"/>
      <c r="N91" s="82"/>
      <c r="O91" s="82"/>
      <c r="P91" s="82"/>
      <c r="Q91" s="82"/>
      <c r="R91" s="82"/>
      <c r="S91" s="82"/>
      <c r="T91" s="82"/>
      <c r="U91" s="82"/>
      <c r="V91" s="82"/>
      <c r="W91" s="82"/>
      <c r="X91" s="82"/>
      <c r="Y91" s="82"/>
      <c r="Z91" s="82"/>
      <c r="AA91" s="82"/>
      <c r="AB91" s="106"/>
      <c r="AC91" s="443"/>
    </row>
    <row r="92" spans="1:29" x14ac:dyDescent="0.25">
      <c r="A92" s="203" t="s">
        <v>253</v>
      </c>
      <c r="B92" s="100" t="s">
        <v>254</v>
      </c>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2"/>
      <c r="AC92" s="445"/>
    </row>
    <row r="93" spans="1:29" ht="25.5" x14ac:dyDescent="0.25">
      <c r="A93" s="424">
        <v>1</v>
      </c>
      <c r="B93" s="103" t="s">
        <v>251</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98"/>
      <c r="AC93" s="443"/>
    </row>
    <row r="94" spans="1:29" x14ac:dyDescent="0.25">
      <c r="A94" s="209"/>
      <c r="B94" s="134" t="str">
        <f>'02 CH'!B25</f>
        <v>Đất thương mại, dịch vụ</v>
      </c>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98"/>
      <c r="AC94" s="443"/>
    </row>
    <row r="95" spans="1:29" x14ac:dyDescent="0.25">
      <c r="A95" s="142">
        <v>81</v>
      </c>
      <c r="B95" s="110"/>
      <c r="C95" s="105"/>
      <c r="D95" s="82"/>
      <c r="E95" s="105">
        <f>C95-D95</f>
        <v>0</v>
      </c>
      <c r="F95" s="82" t="s">
        <v>57</v>
      </c>
      <c r="G95" s="82"/>
      <c r="H95" s="82"/>
      <c r="I95" s="82"/>
      <c r="J95" s="82"/>
      <c r="K95" s="82"/>
      <c r="L95" s="82"/>
      <c r="M95" s="82"/>
      <c r="N95" s="82"/>
      <c r="O95" s="82"/>
      <c r="P95" s="82"/>
      <c r="Q95" s="82"/>
      <c r="R95" s="82"/>
      <c r="S95" s="82"/>
      <c r="T95" s="82"/>
      <c r="U95" s="82"/>
      <c r="V95" s="82"/>
      <c r="W95" s="82"/>
      <c r="X95" s="82"/>
      <c r="Y95" s="82"/>
      <c r="Z95" s="82"/>
      <c r="AA95" s="82"/>
      <c r="AB95" s="106"/>
      <c r="AC95" s="443"/>
    </row>
    <row r="96" spans="1:29" x14ac:dyDescent="0.25">
      <c r="A96" s="142">
        <v>82</v>
      </c>
      <c r="B96" s="104"/>
      <c r="C96" s="105"/>
      <c r="D96" s="82"/>
      <c r="E96" s="105">
        <f t="shared" ref="E96:E118" si="2">C96-D96</f>
        <v>0</v>
      </c>
      <c r="F96" s="82" t="s">
        <v>57</v>
      </c>
      <c r="G96" s="82"/>
      <c r="H96" s="82"/>
      <c r="I96" s="82"/>
      <c r="J96" s="82"/>
      <c r="K96" s="82"/>
      <c r="L96" s="82"/>
      <c r="M96" s="82"/>
      <c r="N96" s="82"/>
      <c r="O96" s="82"/>
      <c r="P96" s="82"/>
      <c r="Q96" s="82"/>
      <c r="R96" s="82"/>
      <c r="S96" s="82"/>
      <c r="T96" s="82"/>
      <c r="U96" s="82"/>
      <c r="V96" s="82"/>
      <c r="W96" s="82"/>
      <c r="X96" s="82"/>
      <c r="Y96" s="82"/>
      <c r="Z96" s="82"/>
      <c r="AA96" s="82"/>
      <c r="AB96" s="106"/>
      <c r="AC96" s="443"/>
    </row>
    <row r="97" spans="1:29" x14ac:dyDescent="0.25">
      <c r="A97" s="142">
        <v>83</v>
      </c>
      <c r="B97" s="104"/>
      <c r="C97" s="105"/>
      <c r="D97" s="82"/>
      <c r="E97" s="105">
        <f t="shared" si="2"/>
        <v>0</v>
      </c>
      <c r="F97" s="82" t="s">
        <v>57</v>
      </c>
      <c r="G97" s="82"/>
      <c r="H97" s="82"/>
      <c r="I97" s="82"/>
      <c r="J97" s="82"/>
      <c r="K97" s="82"/>
      <c r="L97" s="82"/>
      <c r="M97" s="82"/>
      <c r="N97" s="82"/>
      <c r="O97" s="82"/>
      <c r="P97" s="82"/>
      <c r="Q97" s="82"/>
      <c r="R97" s="82"/>
      <c r="S97" s="82"/>
      <c r="T97" s="82"/>
      <c r="U97" s="82"/>
      <c r="V97" s="82"/>
      <c r="W97" s="82"/>
      <c r="X97" s="82"/>
      <c r="Y97" s="82"/>
      <c r="Z97" s="82"/>
      <c r="AA97" s="82"/>
      <c r="AB97" s="106"/>
      <c r="AC97" s="443"/>
    </row>
    <row r="98" spans="1:29" x14ac:dyDescent="0.25">
      <c r="A98" s="142">
        <v>84</v>
      </c>
      <c r="B98" s="104"/>
      <c r="C98" s="105"/>
      <c r="D98" s="82"/>
      <c r="E98" s="105">
        <f t="shared" si="2"/>
        <v>0</v>
      </c>
      <c r="F98" s="82" t="s">
        <v>57</v>
      </c>
      <c r="G98" s="82"/>
      <c r="H98" s="82"/>
      <c r="I98" s="82"/>
      <c r="J98" s="82"/>
      <c r="K98" s="82"/>
      <c r="L98" s="82"/>
      <c r="M98" s="82"/>
      <c r="N98" s="82"/>
      <c r="O98" s="82"/>
      <c r="P98" s="82"/>
      <c r="Q98" s="82"/>
      <c r="R98" s="82"/>
      <c r="S98" s="82"/>
      <c r="T98" s="82"/>
      <c r="U98" s="82"/>
      <c r="V98" s="82"/>
      <c r="W98" s="82"/>
      <c r="X98" s="82"/>
      <c r="Y98" s="82"/>
      <c r="Z98" s="82"/>
      <c r="AA98" s="82"/>
      <c r="AB98" s="106"/>
      <c r="AC98" s="443"/>
    </row>
    <row r="99" spans="1:29" x14ac:dyDescent="0.25">
      <c r="A99" s="142">
        <v>85</v>
      </c>
      <c r="B99" s="104"/>
      <c r="C99" s="105"/>
      <c r="D99" s="82"/>
      <c r="E99" s="105">
        <f t="shared" si="2"/>
        <v>0</v>
      </c>
      <c r="F99" s="82" t="s">
        <v>57</v>
      </c>
      <c r="G99" s="82"/>
      <c r="H99" s="82"/>
      <c r="I99" s="82"/>
      <c r="J99" s="82"/>
      <c r="K99" s="82"/>
      <c r="L99" s="82"/>
      <c r="M99" s="82"/>
      <c r="N99" s="82"/>
      <c r="O99" s="82"/>
      <c r="P99" s="82"/>
      <c r="Q99" s="82"/>
      <c r="R99" s="82"/>
      <c r="S99" s="82"/>
      <c r="T99" s="82"/>
      <c r="U99" s="82"/>
      <c r="V99" s="82"/>
      <c r="W99" s="82"/>
      <c r="X99" s="82"/>
      <c r="Y99" s="82"/>
      <c r="Z99" s="82"/>
      <c r="AA99" s="82"/>
      <c r="AB99" s="106"/>
      <c r="AC99" s="443"/>
    </row>
    <row r="100" spans="1:29" x14ac:dyDescent="0.25">
      <c r="A100" s="142">
        <v>86</v>
      </c>
      <c r="B100" s="104"/>
      <c r="C100" s="105"/>
      <c r="D100" s="82"/>
      <c r="E100" s="105"/>
      <c r="F100" s="82" t="s">
        <v>57</v>
      </c>
      <c r="G100" s="82"/>
      <c r="H100" s="82"/>
      <c r="I100" s="82"/>
      <c r="J100" s="82"/>
      <c r="K100" s="82"/>
      <c r="L100" s="82"/>
      <c r="M100" s="82"/>
      <c r="N100" s="82"/>
      <c r="O100" s="82"/>
      <c r="P100" s="82"/>
      <c r="Q100" s="82"/>
      <c r="R100" s="82"/>
      <c r="S100" s="82"/>
      <c r="T100" s="82"/>
      <c r="U100" s="82"/>
      <c r="V100" s="82"/>
      <c r="W100" s="82"/>
      <c r="X100" s="82"/>
      <c r="Y100" s="82"/>
      <c r="Z100" s="82"/>
      <c r="AA100" s="82"/>
      <c r="AB100" s="106"/>
      <c r="AC100" s="443"/>
    </row>
    <row r="101" spans="1:29" x14ac:dyDescent="0.25">
      <c r="A101" s="142">
        <v>87</v>
      </c>
      <c r="B101" s="104"/>
      <c r="C101" s="105"/>
      <c r="D101" s="82"/>
      <c r="E101" s="105">
        <f t="shared" si="2"/>
        <v>0</v>
      </c>
      <c r="F101" s="82" t="s">
        <v>57</v>
      </c>
      <c r="G101" s="82"/>
      <c r="H101" s="82"/>
      <c r="I101" s="82"/>
      <c r="J101" s="82"/>
      <c r="K101" s="82"/>
      <c r="L101" s="82"/>
      <c r="M101" s="82"/>
      <c r="N101" s="82"/>
      <c r="O101" s="82"/>
      <c r="P101" s="82"/>
      <c r="Q101" s="82"/>
      <c r="R101" s="82"/>
      <c r="S101" s="82"/>
      <c r="T101" s="82"/>
      <c r="U101" s="82"/>
      <c r="V101" s="82"/>
      <c r="W101" s="82"/>
      <c r="X101" s="82"/>
      <c r="Y101" s="82"/>
      <c r="Z101" s="82"/>
      <c r="AA101" s="82"/>
      <c r="AB101" s="106"/>
      <c r="AC101" s="443"/>
    </row>
    <row r="102" spans="1:29" x14ac:dyDescent="0.25">
      <c r="A102" s="142">
        <v>88</v>
      </c>
      <c r="B102" s="104"/>
      <c r="C102" s="105"/>
      <c r="D102" s="82"/>
      <c r="E102" s="105"/>
      <c r="F102" s="82" t="s">
        <v>57</v>
      </c>
      <c r="G102" s="82"/>
      <c r="H102" s="82"/>
      <c r="I102" s="82"/>
      <c r="J102" s="82"/>
      <c r="K102" s="82"/>
      <c r="L102" s="82"/>
      <c r="M102" s="82"/>
      <c r="N102" s="82"/>
      <c r="O102" s="82"/>
      <c r="P102" s="82"/>
      <c r="Q102" s="82"/>
      <c r="R102" s="82"/>
      <c r="S102" s="82"/>
      <c r="T102" s="82"/>
      <c r="U102" s="82"/>
      <c r="V102" s="82"/>
      <c r="W102" s="82"/>
      <c r="X102" s="82"/>
      <c r="Y102" s="82"/>
      <c r="Z102" s="82"/>
      <c r="AA102" s="82"/>
      <c r="AB102" s="106"/>
      <c r="AC102" s="443"/>
    </row>
    <row r="103" spans="1:29" x14ac:dyDescent="0.25">
      <c r="A103" s="142"/>
      <c r="B103" s="135" t="str">
        <f>'02 CH'!B26</f>
        <v>Đất cơ sở sản xuất phi nông nghiệp</v>
      </c>
      <c r="C103" s="105"/>
      <c r="D103" s="82"/>
      <c r="E103" s="226">
        <f t="shared" si="2"/>
        <v>0</v>
      </c>
      <c r="F103" s="82"/>
      <c r="G103" s="82"/>
      <c r="H103" s="82"/>
      <c r="I103" s="82"/>
      <c r="J103" s="82"/>
      <c r="K103" s="82"/>
      <c r="L103" s="82"/>
      <c r="M103" s="82"/>
      <c r="N103" s="82"/>
      <c r="O103" s="82"/>
      <c r="P103" s="82"/>
      <c r="Q103" s="82"/>
      <c r="R103" s="82"/>
      <c r="S103" s="82"/>
      <c r="T103" s="82"/>
      <c r="U103" s="82"/>
      <c r="V103" s="82"/>
      <c r="W103" s="82"/>
      <c r="X103" s="82"/>
      <c r="Y103" s="82"/>
      <c r="Z103" s="82"/>
      <c r="AA103" s="82"/>
      <c r="AB103" s="98"/>
      <c r="AC103" s="443"/>
    </row>
    <row r="104" spans="1:29" x14ac:dyDescent="0.25">
      <c r="A104" s="142">
        <v>89</v>
      </c>
      <c r="B104" s="104"/>
      <c r="C104" s="105"/>
      <c r="D104" s="82"/>
      <c r="E104" s="105">
        <f t="shared" si="2"/>
        <v>0</v>
      </c>
      <c r="F104" s="82" t="s">
        <v>59</v>
      </c>
      <c r="G104" s="82"/>
      <c r="H104" s="82"/>
      <c r="I104" s="82"/>
      <c r="J104" s="82"/>
      <c r="K104" s="82"/>
      <c r="L104" s="82"/>
      <c r="M104" s="82"/>
      <c r="N104" s="82"/>
      <c r="O104" s="82"/>
      <c r="P104" s="82"/>
      <c r="Q104" s="82"/>
      <c r="R104" s="82"/>
      <c r="S104" s="82"/>
      <c r="T104" s="82"/>
      <c r="U104" s="82"/>
      <c r="V104" s="82"/>
      <c r="W104" s="82"/>
      <c r="X104" s="82"/>
      <c r="Y104" s="82"/>
      <c r="Z104" s="82"/>
      <c r="AA104" s="82"/>
      <c r="AB104" s="106"/>
      <c r="AC104" s="443"/>
    </row>
    <row r="105" spans="1:29" x14ac:dyDescent="0.25">
      <c r="A105" s="142">
        <v>90</v>
      </c>
      <c r="B105" s="104"/>
      <c r="C105" s="105"/>
      <c r="D105" s="82"/>
      <c r="E105" s="105">
        <f t="shared" si="2"/>
        <v>0</v>
      </c>
      <c r="F105" s="82" t="s">
        <v>59</v>
      </c>
      <c r="G105" s="82"/>
      <c r="H105" s="82"/>
      <c r="I105" s="82"/>
      <c r="J105" s="82"/>
      <c r="K105" s="82"/>
      <c r="L105" s="82"/>
      <c r="M105" s="82"/>
      <c r="N105" s="82"/>
      <c r="O105" s="82"/>
      <c r="P105" s="82"/>
      <c r="Q105" s="82"/>
      <c r="R105" s="82"/>
      <c r="S105" s="82"/>
      <c r="T105" s="82"/>
      <c r="U105" s="82"/>
      <c r="V105" s="82"/>
      <c r="W105" s="82"/>
      <c r="X105" s="82"/>
      <c r="Y105" s="82"/>
      <c r="Z105" s="82"/>
      <c r="AA105" s="82"/>
      <c r="AB105" s="106"/>
      <c r="AC105" s="443"/>
    </row>
    <row r="106" spans="1:29" x14ac:dyDescent="0.25">
      <c r="A106" s="142">
        <v>91</v>
      </c>
      <c r="B106" s="104"/>
      <c r="C106" s="105"/>
      <c r="D106" s="82"/>
      <c r="E106" s="105">
        <f t="shared" si="2"/>
        <v>0</v>
      </c>
      <c r="F106" s="82" t="s">
        <v>59</v>
      </c>
      <c r="G106" s="82"/>
      <c r="H106" s="82"/>
      <c r="I106" s="82"/>
      <c r="J106" s="82"/>
      <c r="K106" s="82"/>
      <c r="L106" s="82"/>
      <c r="M106" s="82"/>
      <c r="N106" s="82"/>
      <c r="O106" s="82"/>
      <c r="P106" s="82"/>
      <c r="Q106" s="82"/>
      <c r="R106" s="82"/>
      <c r="S106" s="82"/>
      <c r="T106" s="82"/>
      <c r="U106" s="82"/>
      <c r="V106" s="82"/>
      <c r="W106" s="82"/>
      <c r="X106" s="82"/>
      <c r="Y106" s="82"/>
      <c r="Z106" s="82"/>
      <c r="AA106" s="82"/>
      <c r="AB106" s="106"/>
      <c r="AC106" s="200"/>
    </row>
    <row r="107" spans="1:29" x14ac:dyDescent="0.25">
      <c r="A107" s="142">
        <v>92</v>
      </c>
      <c r="B107" s="104"/>
      <c r="C107" s="105"/>
      <c r="D107" s="82"/>
      <c r="E107" s="105"/>
      <c r="F107" s="82" t="s">
        <v>59</v>
      </c>
      <c r="G107" s="82"/>
      <c r="H107" s="82"/>
      <c r="I107" s="82"/>
      <c r="J107" s="82"/>
      <c r="K107" s="82"/>
      <c r="L107" s="82"/>
      <c r="M107" s="82"/>
      <c r="N107" s="82"/>
      <c r="O107" s="82"/>
      <c r="P107" s="82"/>
      <c r="Q107" s="82"/>
      <c r="R107" s="82"/>
      <c r="S107" s="82"/>
      <c r="T107" s="82"/>
      <c r="U107" s="82"/>
      <c r="V107" s="82"/>
      <c r="W107" s="82"/>
      <c r="X107" s="82"/>
      <c r="Y107" s="82"/>
      <c r="Z107" s="82"/>
      <c r="AA107" s="82"/>
      <c r="AB107" s="106"/>
      <c r="AC107" s="200"/>
    </row>
    <row r="108" spans="1:29" x14ac:dyDescent="0.25">
      <c r="A108" s="142">
        <v>93</v>
      </c>
      <c r="B108" s="104"/>
      <c r="C108" s="105"/>
      <c r="D108" s="82"/>
      <c r="E108" s="105">
        <f t="shared" si="2"/>
        <v>0</v>
      </c>
      <c r="F108" s="82" t="s">
        <v>59</v>
      </c>
      <c r="G108" s="82"/>
      <c r="H108" s="82"/>
      <c r="I108" s="82"/>
      <c r="J108" s="82"/>
      <c r="K108" s="82"/>
      <c r="L108" s="82"/>
      <c r="M108" s="82"/>
      <c r="N108" s="82"/>
      <c r="O108" s="82"/>
      <c r="P108" s="82"/>
      <c r="Q108" s="82"/>
      <c r="R108" s="82"/>
      <c r="S108" s="82"/>
      <c r="T108" s="82"/>
      <c r="U108" s="82"/>
      <c r="V108" s="82"/>
      <c r="W108" s="82"/>
      <c r="X108" s="82"/>
      <c r="Y108" s="82"/>
      <c r="Z108" s="82"/>
      <c r="AA108" s="82"/>
      <c r="AB108" s="106"/>
      <c r="AC108" s="443"/>
    </row>
    <row r="109" spans="1:29" x14ac:dyDescent="0.25">
      <c r="A109" s="142">
        <v>94</v>
      </c>
      <c r="B109" s="104"/>
      <c r="C109" s="105"/>
      <c r="D109" s="82"/>
      <c r="E109" s="105">
        <f t="shared" si="2"/>
        <v>0</v>
      </c>
      <c r="F109" s="82" t="s">
        <v>59</v>
      </c>
      <c r="G109" s="82"/>
      <c r="H109" s="82"/>
      <c r="I109" s="82"/>
      <c r="J109" s="82"/>
      <c r="K109" s="82"/>
      <c r="L109" s="82"/>
      <c r="M109" s="82"/>
      <c r="N109" s="82"/>
      <c r="O109" s="82"/>
      <c r="P109" s="82"/>
      <c r="Q109" s="82"/>
      <c r="R109" s="82"/>
      <c r="S109" s="82"/>
      <c r="T109" s="82"/>
      <c r="U109" s="82"/>
      <c r="V109" s="82"/>
      <c r="W109" s="82"/>
      <c r="X109" s="82"/>
      <c r="Y109" s="82"/>
      <c r="Z109" s="82"/>
      <c r="AA109" s="82"/>
      <c r="AB109" s="106"/>
      <c r="AC109" s="443"/>
    </row>
    <row r="110" spans="1:29" x14ac:dyDescent="0.25">
      <c r="A110" s="142">
        <v>95</v>
      </c>
      <c r="B110" s="104"/>
      <c r="C110" s="105"/>
      <c r="D110" s="82"/>
      <c r="E110" s="105">
        <f t="shared" si="2"/>
        <v>0</v>
      </c>
      <c r="F110" s="82" t="s">
        <v>59</v>
      </c>
      <c r="G110" s="82"/>
      <c r="H110" s="82"/>
      <c r="I110" s="82"/>
      <c r="J110" s="82"/>
      <c r="K110" s="82"/>
      <c r="L110" s="82"/>
      <c r="M110" s="82"/>
      <c r="N110" s="82"/>
      <c r="O110" s="82"/>
      <c r="P110" s="82"/>
      <c r="Q110" s="82"/>
      <c r="R110" s="82"/>
      <c r="S110" s="82"/>
      <c r="T110" s="82"/>
      <c r="U110" s="82"/>
      <c r="V110" s="82"/>
      <c r="W110" s="82"/>
      <c r="X110" s="82"/>
      <c r="Y110" s="82"/>
      <c r="Z110" s="82"/>
      <c r="AA110" s="82"/>
      <c r="AB110" s="106"/>
      <c r="AC110" s="443"/>
    </row>
    <row r="111" spans="1:29" x14ac:dyDescent="0.25">
      <c r="A111" s="142">
        <v>96</v>
      </c>
      <c r="B111" s="104"/>
      <c r="C111" s="105"/>
      <c r="D111" s="82"/>
      <c r="E111" s="105">
        <f t="shared" si="2"/>
        <v>0</v>
      </c>
      <c r="F111" s="82" t="s">
        <v>59</v>
      </c>
      <c r="G111" s="82"/>
      <c r="H111" s="82"/>
      <c r="I111" s="82"/>
      <c r="J111" s="82"/>
      <c r="K111" s="82"/>
      <c r="L111" s="82"/>
      <c r="M111" s="82"/>
      <c r="N111" s="82"/>
      <c r="O111" s="82"/>
      <c r="P111" s="82"/>
      <c r="Q111" s="82"/>
      <c r="R111" s="82"/>
      <c r="S111" s="82"/>
      <c r="T111" s="82"/>
      <c r="U111" s="82"/>
      <c r="V111" s="82"/>
      <c r="W111" s="82"/>
      <c r="X111" s="82"/>
      <c r="Y111" s="82"/>
      <c r="Z111" s="82"/>
      <c r="AA111" s="82"/>
      <c r="AB111" s="106"/>
      <c r="AC111" s="443"/>
    </row>
    <row r="112" spans="1:29" x14ac:dyDescent="0.25">
      <c r="A112" s="142">
        <v>97</v>
      </c>
      <c r="B112" s="104"/>
      <c r="C112" s="105"/>
      <c r="D112" s="82"/>
      <c r="E112" s="105">
        <f t="shared" si="2"/>
        <v>0</v>
      </c>
      <c r="F112" s="82" t="s">
        <v>59</v>
      </c>
      <c r="G112" s="82"/>
      <c r="H112" s="82"/>
      <c r="I112" s="82"/>
      <c r="J112" s="82"/>
      <c r="K112" s="82"/>
      <c r="L112" s="82"/>
      <c r="M112" s="82"/>
      <c r="N112" s="82"/>
      <c r="O112" s="82"/>
      <c r="P112" s="82"/>
      <c r="Q112" s="82"/>
      <c r="R112" s="82"/>
      <c r="S112" s="82"/>
      <c r="T112" s="82"/>
      <c r="U112" s="82"/>
      <c r="V112" s="82"/>
      <c r="W112" s="82"/>
      <c r="X112" s="82"/>
      <c r="Y112" s="82"/>
      <c r="Z112" s="82"/>
      <c r="AA112" s="82"/>
      <c r="AB112" s="106"/>
      <c r="AC112" s="443"/>
    </row>
    <row r="113" spans="1:29" x14ac:dyDescent="0.25">
      <c r="A113" s="142">
        <v>98</v>
      </c>
      <c r="B113" s="104"/>
      <c r="C113" s="105"/>
      <c r="D113" s="82"/>
      <c r="E113" s="105">
        <f t="shared" si="2"/>
        <v>0</v>
      </c>
      <c r="F113" s="82" t="s">
        <v>59</v>
      </c>
      <c r="G113" s="82"/>
      <c r="H113" s="82"/>
      <c r="I113" s="82"/>
      <c r="J113" s="82"/>
      <c r="K113" s="82"/>
      <c r="L113" s="82"/>
      <c r="M113" s="82"/>
      <c r="N113" s="82"/>
      <c r="O113" s="82"/>
      <c r="P113" s="82"/>
      <c r="Q113" s="82"/>
      <c r="R113" s="82"/>
      <c r="S113" s="82"/>
      <c r="T113" s="82"/>
      <c r="U113" s="82"/>
      <c r="V113" s="82"/>
      <c r="W113" s="82"/>
      <c r="X113" s="82"/>
      <c r="Y113" s="82"/>
      <c r="Z113" s="82"/>
      <c r="AA113" s="82"/>
      <c r="AB113" s="106"/>
      <c r="AC113" s="443"/>
    </row>
    <row r="114" spans="1:29" x14ac:dyDescent="0.25">
      <c r="A114" s="142"/>
      <c r="B114" s="135" t="s">
        <v>309</v>
      </c>
      <c r="C114" s="105"/>
      <c r="D114" s="82"/>
      <c r="E114" s="226">
        <f t="shared" si="2"/>
        <v>0</v>
      </c>
      <c r="F114" s="82"/>
      <c r="G114" s="82"/>
      <c r="H114" s="82"/>
      <c r="I114" s="82"/>
      <c r="J114" s="82"/>
      <c r="K114" s="82"/>
      <c r="L114" s="82"/>
      <c r="M114" s="82"/>
      <c r="N114" s="82"/>
      <c r="O114" s="82"/>
      <c r="P114" s="82"/>
      <c r="Q114" s="82"/>
      <c r="R114" s="82"/>
      <c r="S114" s="82"/>
      <c r="T114" s="82"/>
      <c r="U114" s="82"/>
      <c r="V114" s="82"/>
      <c r="W114" s="82"/>
      <c r="X114" s="82"/>
      <c r="Y114" s="82"/>
      <c r="Z114" s="82"/>
      <c r="AA114" s="82"/>
      <c r="AB114" s="98"/>
      <c r="AC114" s="443"/>
    </row>
    <row r="115" spans="1:29" x14ac:dyDescent="0.25">
      <c r="A115" s="142">
        <v>99</v>
      </c>
      <c r="B115" s="104"/>
      <c r="C115" s="105"/>
      <c r="D115" s="82"/>
      <c r="E115" s="105">
        <f t="shared" si="2"/>
        <v>0</v>
      </c>
      <c r="F115" s="82" t="s">
        <v>63</v>
      </c>
      <c r="G115" s="82"/>
      <c r="H115" s="82"/>
      <c r="I115" s="82"/>
      <c r="J115" s="82"/>
      <c r="K115" s="82"/>
      <c r="L115" s="82"/>
      <c r="M115" s="82"/>
      <c r="N115" s="82"/>
      <c r="O115" s="82"/>
      <c r="P115" s="82"/>
      <c r="Q115" s="82"/>
      <c r="R115" s="82"/>
      <c r="S115" s="82"/>
      <c r="T115" s="82"/>
      <c r="U115" s="82"/>
      <c r="V115" s="82"/>
      <c r="W115" s="82"/>
      <c r="X115" s="82"/>
      <c r="Y115" s="82"/>
      <c r="Z115" s="82"/>
      <c r="AA115" s="82"/>
      <c r="AB115" s="106"/>
      <c r="AC115" s="443"/>
    </row>
    <row r="116" spans="1:29" x14ac:dyDescent="0.25">
      <c r="A116" s="142">
        <v>100</v>
      </c>
      <c r="B116" s="104"/>
      <c r="C116" s="105"/>
      <c r="D116" s="82"/>
      <c r="E116" s="105">
        <f t="shared" si="2"/>
        <v>0</v>
      </c>
      <c r="F116" s="82" t="s">
        <v>63</v>
      </c>
      <c r="G116" s="82"/>
      <c r="H116" s="82"/>
      <c r="I116" s="82"/>
      <c r="J116" s="82"/>
      <c r="K116" s="82"/>
      <c r="L116" s="82"/>
      <c r="M116" s="82"/>
      <c r="N116" s="82"/>
      <c r="O116" s="82"/>
      <c r="P116" s="82"/>
      <c r="Q116" s="82"/>
      <c r="R116" s="82"/>
      <c r="S116" s="82"/>
      <c r="T116" s="82"/>
      <c r="U116" s="82"/>
      <c r="V116" s="82"/>
      <c r="W116" s="82"/>
      <c r="X116" s="82"/>
      <c r="Y116" s="82"/>
      <c r="Z116" s="82"/>
      <c r="AA116" s="82"/>
      <c r="AB116" s="106"/>
      <c r="AC116" s="443"/>
    </row>
    <row r="117" spans="1:29" x14ac:dyDescent="0.25">
      <c r="A117" s="142">
        <v>101</v>
      </c>
      <c r="B117" s="104"/>
      <c r="C117" s="105"/>
      <c r="D117" s="82"/>
      <c r="E117" s="105">
        <f t="shared" si="2"/>
        <v>0</v>
      </c>
      <c r="F117" s="82" t="s">
        <v>63</v>
      </c>
      <c r="G117" s="82"/>
      <c r="H117" s="82"/>
      <c r="I117" s="82"/>
      <c r="J117" s="82"/>
      <c r="K117" s="82"/>
      <c r="L117" s="82"/>
      <c r="M117" s="82"/>
      <c r="N117" s="82"/>
      <c r="O117" s="82"/>
      <c r="P117" s="82"/>
      <c r="Q117" s="82"/>
      <c r="R117" s="82"/>
      <c r="S117" s="82"/>
      <c r="T117" s="82"/>
      <c r="U117" s="82"/>
      <c r="V117" s="82"/>
      <c r="W117" s="82"/>
      <c r="X117" s="82"/>
      <c r="Y117" s="82"/>
      <c r="Z117" s="82"/>
      <c r="AA117" s="82"/>
      <c r="AB117" s="106"/>
      <c r="AC117" s="443"/>
    </row>
    <row r="118" spans="1:29" x14ac:dyDescent="0.25">
      <c r="A118" s="142">
        <v>102</v>
      </c>
      <c r="B118" s="104"/>
      <c r="C118" s="105"/>
      <c r="D118" s="82"/>
      <c r="E118" s="105">
        <f t="shared" si="2"/>
        <v>0</v>
      </c>
      <c r="F118" s="82" t="s">
        <v>63</v>
      </c>
      <c r="G118" s="82"/>
      <c r="H118" s="82"/>
      <c r="I118" s="82"/>
      <c r="J118" s="82"/>
      <c r="K118" s="82"/>
      <c r="L118" s="82"/>
      <c r="M118" s="82"/>
      <c r="N118" s="82"/>
      <c r="O118" s="82"/>
      <c r="P118" s="82"/>
      <c r="Q118" s="82"/>
      <c r="R118" s="82"/>
      <c r="S118" s="82"/>
      <c r="T118" s="82"/>
      <c r="U118" s="82"/>
      <c r="V118" s="82"/>
      <c r="W118" s="82"/>
      <c r="X118" s="82"/>
      <c r="Y118" s="82"/>
      <c r="Z118" s="82"/>
      <c r="AA118" s="82"/>
      <c r="AB118" s="106"/>
      <c r="AC118" s="443"/>
    </row>
    <row r="119" spans="1:29" x14ac:dyDescent="0.25">
      <c r="A119" s="142">
        <v>103</v>
      </c>
      <c r="B119" s="104"/>
      <c r="C119" s="105"/>
      <c r="D119" s="82"/>
      <c r="E119" s="105">
        <f t="shared" ref="E119:E169" si="3">C119-D119</f>
        <v>0</v>
      </c>
      <c r="F119" s="82" t="s">
        <v>63</v>
      </c>
      <c r="G119" s="82"/>
      <c r="H119" s="82"/>
      <c r="I119" s="82"/>
      <c r="J119" s="82"/>
      <c r="K119" s="82"/>
      <c r="L119" s="82"/>
      <c r="M119" s="82"/>
      <c r="N119" s="82"/>
      <c r="O119" s="82"/>
      <c r="P119" s="82"/>
      <c r="Q119" s="82"/>
      <c r="R119" s="82"/>
      <c r="S119" s="82"/>
      <c r="T119" s="82"/>
      <c r="U119" s="82"/>
      <c r="V119" s="82"/>
      <c r="W119" s="82"/>
      <c r="X119" s="82"/>
      <c r="Y119" s="82"/>
      <c r="Z119" s="82"/>
      <c r="AA119" s="82"/>
      <c r="AB119" s="106"/>
      <c r="AC119" s="443"/>
    </row>
    <row r="120" spans="1:29" x14ac:dyDescent="0.25">
      <c r="A120" s="142">
        <v>104</v>
      </c>
      <c r="B120" s="104"/>
      <c r="C120" s="105"/>
      <c r="D120" s="82"/>
      <c r="E120" s="105">
        <f t="shared" si="3"/>
        <v>0</v>
      </c>
      <c r="F120" s="82" t="s">
        <v>63</v>
      </c>
      <c r="G120" s="82"/>
      <c r="H120" s="82"/>
      <c r="I120" s="82"/>
      <c r="J120" s="82"/>
      <c r="K120" s="82"/>
      <c r="L120" s="82"/>
      <c r="M120" s="82"/>
      <c r="N120" s="82"/>
      <c r="O120" s="82"/>
      <c r="P120" s="82"/>
      <c r="Q120" s="82"/>
      <c r="R120" s="82"/>
      <c r="S120" s="82"/>
      <c r="T120" s="82"/>
      <c r="U120" s="82"/>
      <c r="V120" s="82"/>
      <c r="W120" s="82"/>
      <c r="X120" s="82"/>
      <c r="Y120" s="82"/>
      <c r="Z120" s="82"/>
      <c r="AA120" s="82"/>
      <c r="AB120" s="106"/>
      <c r="AC120" s="443"/>
    </row>
    <row r="121" spans="1:29" x14ac:dyDescent="0.25">
      <c r="A121" s="142">
        <v>105</v>
      </c>
      <c r="B121" s="104"/>
      <c r="C121" s="105"/>
      <c r="D121" s="82"/>
      <c r="E121" s="105">
        <f t="shared" si="3"/>
        <v>0</v>
      </c>
      <c r="F121" s="82" t="s">
        <v>63</v>
      </c>
      <c r="G121" s="82"/>
      <c r="H121" s="82"/>
      <c r="I121" s="82"/>
      <c r="J121" s="82"/>
      <c r="K121" s="82"/>
      <c r="L121" s="82"/>
      <c r="M121" s="82"/>
      <c r="N121" s="82"/>
      <c r="O121" s="82"/>
      <c r="P121" s="82"/>
      <c r="Q121" s="82"/>
      <c r="R121" s="82"/>
      <c r="S121" s="82"/>
      <c r="T121" s="82"/>
      <c r="U121" s="82"/>
      <c r="V121" s="82"/>
      <c r="W121" s="82"/>
      <c r="X121" s="82"/>
      <c r="Y121" s="82"/>
      <c r="Z121" s="82"/>
      <c r="AA121" s="82"/>
      <c r="AB121" s="106"/>
      <c r="AC121" s="443"/>
    </row>
    <row r="122" spans="1:29" x14ac:dyDescent="0.25">
      <c r="A122" s="142"/>
      <c r="B122" s="135" t="s">
        <v>310</v>
      </c>
      <c r="C122" s="105"/>
      <c r="D122" s="82"/>
      <c r="E122" s="226">
        <f t="shared" si="3"/>
        <v>0</v>
      </c>
      <c r="F122" s="82"/>
      <c r="G122" s="82"/>
      <c r="H122" s="82"/>
      <c r="I122" s="82"/>
      <c r="J122" s="82"/>
      <c r="K122" s="82"/>
      <c r="L122" s="82"/>
      <c r="M122" s="82"/>
      <c r="N122" s="82"/>
      <c r="O122" s="82"/>
      <c r="P122" s="82"/>
      <c r="Q122" s="82"/>
      <c r="R122" s="82"/>
      <c r="S122" s="82"/>
      <c r="T122" s="82"/>
      <c r="U122" s="82"/>
      <c r="V122" s="82"/>
      <c r="W122" s="82"/>
      <c r="X122" s="82"/>
      <c r="Y122" s="82"/>
      <c r="Z122" s="82"/>
      <c r="AA122" s="82"/>
      <c r="AB122" s="98"/>
      <c r="AC122" s="443"/>
    </row>
    <row r="123" spans="1:29" x14ac:dyDescent="0.25">
      <c r="A123" s="142">
        <v>106</v>
      </c>
      <c r="B123" s="110"/>
      <c r="C123" s="105"/>
      <c r="D123" s="82"/>
      <c r="E123" s="105">
        <f t="shared" si="3"/>
        <v>0</v>
      </c>
      <c r="F123" s="82" t="s">
        <v>63</v>
      </c>
      <c r="G123" s="82"/>
      <c r="H123" s="82"/>
      <c r="I123" s="82"/>
      <c r="J123" s="82"/>
      <c r="K123" s="82"/>
      <c r="L123" s="82"/>
      <c r="M123" s="82"/>
      <c r="N123" s="82"/>
      <c r="O123" s="82"/>
      <c r="P123" s="82"/>
      <c r="Q123" s="82"/>
      <c r="R123" s="82"/>
      <c r="S123" s="82"/>
      <c r="T123" s="82"/>
      <c r="U123" s="82"/>
      <c r="V123" s="82"/>
      <c r="W123" s="82"/>
      <c r="X123" s="82"/>
      <c r="Y123" s="82"/>
      <c r="Z123" s="82"/>
      <c r="AA123" s="82"/>
      <c r="AB123" s="106"/>
      <c r="AC123" s="443"/>
    </row>
    <row r="124" spans="1:29" x14ac:dyDescent="0.25">
      <c r="A124" s="142">
        <v>107</v>
      </c>
      <c r="B124" s="110"/>
      <c r="C124" s="105"/>
      <c r="D124" s="82"/>
      <c r="E124" s="105">
        <f t="shared" si="3"/>
        <v>0</v>
      </c>
      <c r="F124" s="82" t="s">
        <v>63</v>
      </c>
      <c r="G124" s="82"/>
      <c r="H124" s="82"/>
      <c r="I124" s="82"/>
      <c r="J124" s="82"/>
      <c r="K124" s="82"/>
      <c r="L124" s="82"/>
      <c r="M124" s="82"/>
      <c r="N124" s="82"/>
      <c r="O124" s="82"/>
      <c r="P124" s="82"/>
      <c r="Q124" s="82"/>
      <c r="R124" s="82"/>
      <c r="S124" s="82"/>
      <c r="T124" s="82"/>
      <c r="U124" s="82"/>
      <c r="V124" s="82"/>
      <c r="W124" s="82"/>
      <c r="X124" s="82"/>
      <c r="Y124" s="82"/>
      <c r="Z124" s="82"/>
      <c r="AA124" s="82"/>
      <c r="AB124" s="106"/>
      <c r="AC124" s="443"/>
    </row>
    <row r="125" spans="1:29" x14ac:dyDescent="0.25">
      <c r="A125" s="142">
        <v>108</v>
      </c>
      <c r="B125" s="110"/>
      <c r="C125" s="105"/>
      <c r="D125" s="82"/>
      <c r="E125" s="105">
        <f t="shared" si="3"/>
        <v>0</v>
      </c>
      <c r="F125" s="82" t="s">
        <v>63</v>
      </c>
      <c r="G125" s="82"/>
      <c r="H125" s="82"/>
      <c r="I125" s="82"/>
      <c r="J125" s="82"/>
      <c r="K125" s="82"/>
      <c r="L125" s="82"/>
      <c r="M125" s="82"/>
      <c r="N125" s="82"/>
      <c r="O125" s="82"/>
      <c r="P125" s="82"/>
      <c r="Q125" s="82"/>
      <c r="R125" s="82"/>
      <c r="S125" s="82"/>
      <c r="T125" s="82"/>
      <c r="U125" s="82"/>
      <c r="V125" s="82"/>
      <c r="W125" s="82"/>
      <c r="X125" s="82"/>
      <c r="Y125" s="82"/>
      <c r="Z125" s="82"/>
      <c r="AA125" s="82"/>
      <c r="AB125" s="106"/>
      <c r="AC125" s="443"/>
    </row>
    <row r="126" spans="1:29" x14ac:dyDescent="0.25">
      <c r="A126" s="142">
        <v>109</v>
      </c>
      <c r="B126" s="110"/>
      <c r="C126" s="105"/>
      <c r="D126" s="82"/>
      <c r="E126" s="105">
        <f t="shared" si="3"/>
        <v>0</v>
      </c>
      <c r="F126" s="82" t="s">
        <v>63</v>
      </c>
      <c r="G126" s="82"/>
      <c r="H126" s="82"/>
      <c r="I126" s="82"/>
      <c r="J126" s="82"/>
      <c r="K126" s="82"/>
      <c r="L126" s="82"/>
      <c r="M126" s="82"/>
      <c r="N126" s="82"/>
      <c r="O126" s="82"/>
      <c r="P126" s="82"/>
      <c r="Q126" s="82"/>
      <c r="R126" s="82"/>
      <c r="S126" s="82"/>
      <c r="T126" s="82"/>
      <c r="U126" s="82"/>
      <c r="V126" s="82"/>
      <c r="W126" s="82"/>
      <c r="X126" s="82"/>
      <c r="Y126" s="82"/>
      <c r="Z126" s="82"/>
      <c r="AA126" s="82"/>
      <c r="AB126" s="106"/>
      <c r="AC126" s="443"/>
    </row>
    <row r="127" spans="1:29" x14ac:dyDescent="0.25">
      <c r="A127" s="142">
        <v>110</v>
      </c>
      <c r="B127" s="104"/>
      <c r="C127" s="105"/>
      <c r="D127" s="82"/>
      <c r="E127" s="105">
        <f t="shared" si="3"/>
        <v>0</v>
      </c>
      <c r="F127" s="82" t="s">
        <v>63</v>
      </c>
      <c r="G127" s="82"/>
      <c r="H127" s="82"/>
      <c r="I127" s="82"/>
      <c r="J127" s="82"/>
      <c r="K127" s="82"/>
      <c r="L127" s="82"/>
      <c r="M127" s="82"/>
      <c r="N127" s="82"/>
      <c r="O127" s="82"/>
      <c r="P127" s="82"/>
      <c r="Q127" s="82"/>
      <c r="R127" s="82"/>
      <c r="S127" s="82"/>
      <c r="T127" s="82"/>
      <c r="U127" s="82"/>
      <c r="V127" s="82"/>
      <c r="W127" s="82"/>
      <c r="X127" s="82"/>
      <c r="Y127" s="82"/>
      <c r="Z127" s="82"/>
      <c r="AA127" s="82"/>
      <c r="AB127" s="106"/>
      <c r="AC127" s="443"/>
    </row>
    <row r="128" spans="1:29" x14ac:dyDescent="0.25">
      <c r="A128" s="142"/>
      <c r="B128" s="135" t="s">
        <v>311</v>
      </c>
      <c r="C128" s="105"/>
      <c r="D128" s="82"/>
      <c r="E128" s="226">
        <f t="shared" si="3"/>
        <v>0</v>
      </c>
      <c r="F128" s="82" t="s">
        <v>63</v>
      </c>
      <c r="G128" s="82"/>
      <c r="H128" s="82"/>
      <c r="I128" s="82"/>
      <c r="J128" s="82"/>
      <c r="K128" s="82"/>
      <c r="L128" s="82"/>
      <c r="M128" s="82"/>
      <c r="N128" s="82"/>
      <c r="O128" s="82"/>
      <c r="P128" s="82"/>
      <c r="Q128" s="82"/>
      <c r="R128" s="82"/>
      <c r="S128" s="82"/>
      <c r="T128" s="82"/>
      <c r="U128" s="82"/>
      <c r="V128" s="82"/>
      <c r="W128" s="82"/>
      <c r="X128" s="82"/>
      <c r="Y128" s="82"/>
      <c r="Z128" s="82"/>
      <c r="AA128" s="82"/>
      <c r="AB128" s="98"/>
      <c r="AC128" s="443"/>
    </row>
    <row r="129" spans="1:29" x14ac:dyDescent="0.25">
      <c r="A129" s="142">
        <v>111</v>
      </c>
      <c r="B129" s="104"/>
      <c r="C129" s="105"/>
      <c r="D129" s="82"/>
      <c r="E129" s="105">
        <f t="shared" si="3"/>
        <v>0</v>
      </c>
      <c r="F129" s="82" t="s">
        <v>63</v>
      </c>
      <c r="G129" s="82"/>
      <c r="H129" s="82"/>
      <c r="I129" s="82"/>
      <c r="J129" s="82"/>
      <c r="K129" s="82"/>
      <c r="L129" s="82"/>
      <c r="M129" s="82"/>
      <c r="N129" s="82"/>
      <c r="O129" s="82"/>
      <c r="P129" s="82"/>
      <c r="Q129" s="82"/>
      <c r="R129" s="82"/>
      <c r="S129" s="82"/>
      <c r="T129" s="82"/>
      <c r="U129" s="82"/>
      <c r="V129" s="82"/>
      <c r="W129" s="82"/>
      <c r="X129" s="82"/>
      <c r="Y129" s="82"/>
      <c r="Z129" s="82"/>
      <c r="AA129" s="82"/>
      <c r="AB129" s="106"/>
      <c r="AC129" s="443"/>
    </row>
    <row r="130" spans="1:29" x14ac:dyDescent="0.25">
      <c r="A130" s="142">
        <v>112</v>
      </c>
      <c r="B130" s="104"/>
      <c r="C130" s="105"/>
      <c r="D130" s="82"/>
      <c r="E130" s="105">
        <f t="shared" si="3"/>
        <v>0</v>
      </c>
      <c r="F130" s="82" t="s">
        <v>63</v>
      </c>
      <c r="G130" s="82"/>
      <c r="H130" s="82"/>
      <c r="I130" s="82"/>
      <c r="J130" s="82"/>
      <c r="K130" s="82"/>
      <c r="L130" s="82"/>
      <c r="M130" s="82"/>
      <c r="N130" s="82"/>
      <c r="O130" s="82"/>
      <c r="P130" s="82"/>
      <c r="Q130" s="82"/>
      <c r="R130" s="82"/>
      <c r="S130" s="82"/>
      <c r="T130" s="82"/>
      <c r="U130" s="82"/>
      <c r="V130" s="82"/>
      <c r="W130" s="82"/>
      <c r="X130" s="82"/>
      <c r="Y130" s="82"/>
      <c r="Z130" s="82"/>
      <c r="AA130" s="82"/>
      <c r="AB130" s="106"/>
      <c r="AC130" s="443"/>
    </row>
    <row r="131" spans="1:29" x14ac:dyDescent="0.25">
      <c r="A131" s="142">
        <v>113</v>
      </c>
      <c r="B131" s="104"/>
      <c r="C131" s="105"/>
      <c r="D131" s="82"/>
      <c r="E131" s="105">
        <f t="shared" si="3"/>
        <v>0</v>
      </c>
      <c r="F131" s="82" t="s">
        <v>63</v>
      </c>
      <c r="G131" s="82"/>
      <c r="H131" s="82"/>
      <c r="I131" s="82"/>
      <c r="J131" s="82"/>
      <c r="K131" s="82"/>
      <c r="L131" s="82"/>
      <c r="M131" s="82"/>
      <c r="N131" s="82"/>
      <c r="O131" s="82"/>
      <c r="P131" s="82"/>
      <c r="Q131" s="82"/>
      <c r="R131" s="82"/>
      <c r="S131" s="82"/>
      <c r="T131" s="82"/>
      <c r="U131" s="82"/>
      <c r="V131" s="82"/>
      <c r="W131" s="82"/>
      <c r="X131" s="82"/>
      <c r="Y131" s="82"/>
      <c r="Z131" s="82"/>
      <c r="AA131" s="82"/>
      <c r="AB131" s="106"/>
      <c r="AC131" s="443"/>
    </row>
    <row r="132" spans="1:29" x14ac:dyDescent="0.25">
      <c r="A132" s="142">
        <v>114</v>
      </c>
      <c r="B132" s="104"/>
      <c r="C132" s="105"/>
      <c r="D132" s="82"/>
      <c r="E132" s="105">
        <f t="shared" si="3"/>
        <v>0</v>
      </c>
      <c r="F132" s="82" t="s">
        <v>63</v>
      </c>
      <c r="G132" s="82"/>
      <c r="H132" s="82"/>
      <c r="I132" s="82"/>
      <c r="J132" s="82"/>
      <c r="K132" s="82"/>
      <c r="L132" s="82"/>
      <c r="M132" s="82"/>
      <c r="N132" s="82"/>
      <c r="O132" s="82"/>
      <c r="P132" s="82"/>
      <c r="Q132" s="82"/>
      <c r="R132" s="82"/>
      <c r="S132" s="82"/>
      <c r="T132" s="82"/>
      <c r="U132" s="82"/>
      <c r="V132" s="82"/>
      <c r="W132" s="82"/>
      <c r="X132" s="82"/>
      <c r="Y132" s="82"/>
      <c r="Z132" s="82"/>
      <c r="AA132" s="82"/>
      <c r="AB132" s="106"/>
      <c r="AC132" s="443"/>
    </row>
    <row r="133" spans="1:29" x14ac:dyDescent="0.25">
      <c r="A133" s="142">
        <v>115</v>
      </c>
      <c r="B133" s="104"/>
      <c r="C133" s="105"/>
      <c r="D133" s="82"/>
      <c r="E133" s="105">
        <f t="shared" si="3"/>
        <v>0</v>
      </c>
      <c r="F133" s="82" t="s">
        <v>63</v>
      </c>
      <c r="G133" s="82"/>
      <c r="H133" s="82"/>
      <c r="I133" s="82"/>
      <c r="J133" s="82"/>
      <c r="K133" s="82"/>
      <c r="L133" s="82"/>
      <c r="M133" s="82"/>
      <c r="N133" s="82"/>
      <c r="O133" s="82"/>
      <c r="P133" s="82"/>
      <c r="Q133" s="82"/>
      <c r="R133" s="82"/>
      <c r="S133" s="82"/>
      <c r="T133" s="82"/>
      <c r="U133" s="82"/>
      <c r="V133" s="82"/>
      <c r="W133" s="82"/>
      <c r="X133" s="82"/>
      <c r="Y133" s="82"/>
      <c r="Z133" s="82"/>
      <c r="AA133" s="82"/>
      <c r="AB133" s="106"/>
      <c r="AC133" s="443"/>
    </row>
    <row r="134" spans="1:29" x14ac:dyDescent="0.25">
      <c r="A134" s="142">
        <v>116</v>
      </c>
      <c r="B134" s="104"/>
      <c r="C134" s="105"/>
      <c r="D134" s="82"/>
      <c r="E134" s="105">
        <f t="shared" si="3"/>
        <v>0</v>
      </c>
      <c r="F134" s="82" t="s">
        <v>63</v>
      </c>
      <c r="G134" s="82"/>
      <c r="H134" s="82"/>
      <c r="I134" s="82"/>
      <c r="J134" s="82"/>
      <c r="K134" s="82"/>
      <c r="L134" s="82"/>
      <c r="M134" s="82"/>
      <c r="N134" s="82"/>
      <c r="O134" s="82"/>
      <c r="P134" s="82"/>
      <c r="Q134" s="82"/>
      <c r="R134" s="82"/>
      <c r="S134" s="82"/>
      <c r="T134" s="82"/>
      <c r="U134" s="82"/>
      <c r="V134" s="82"/>
      <c r="W134" s="82"/>
      <c r="X134" s="82"/>
      <c r="Y134" s="82"/>
      <c r="Z134" s="82"/>
      <c r="AA134" s="82"/>
      <c r="AB134" s="106"/>
      <c r="AC134" s="443"/>
    </row>
    <row r="135" spans="1:29" x14ac:dyDescent="0.25">
      <c r="A135" s="142">
        <v>117</v>
      </c>
      <c r="B135" s="104"/>
      <c r="C135" s="105"/>
      <c r="D135" s="82"/>
      <c r="E135" s="105">
        <f t="shared" si="3"/>
        <v>0</v>
      </c>
      <c r="F135" s="82" t="s">
        <v>63</v>
      </c>
      <c r="G135" s="82"/>
      <c r="H135" s="82"/>
      <c r="I135" s="82"/>
      <c r="J135" s="82"/>
      <c r="K135" s="82"/>
      <c r="L135" s="82"/>
      <c r="M135" s="82"/>
      <c r="N135" s="82"/>
      <c r="O135" s="82"/>
      <c r="P135" s="82"/>
      <c r="Q135" s="82"/>
      <c r="R135" s="82"/>
      <c r="S135" s="82"/>
      <c r="T135" s="82"/>
      <c r="U135" s="82"/>
      <c r="V135" s="82"/>
      <c r="W135" s="82"/>
      <c r="X135" s="82"/>
      <c r="Y135" s="82"/>
      <c r="Z135" s="82"/>
      <c r="AA135" s="82"/>
      <c r="AB135" s="106"/>
      <c r="AC135" s="443"/>
    </row>
    <row r="136" spans="1:29" x14ac:dyDescent="0.25">
      <c r="A136" s="142"/>
      <c r="B136" s="135" t="s">
        <v>312</v>
      </c>
      <c r="C136" s="105"/>
      <c r="D136" s="82"/>
      <c r="E136" s="226">
        <f t="shared" si="3"/>
        <v>0</v>
      </c>
      <c r="F136" s="82" t="s">
        <v>63</v>
      </c>
      <c r="G136" s="82"/>
      <c r="H136" s="82"/>
      <c r="I136" s="82"/>
      <c r="J136" s="82"/>
      <c r="K136" s="82"/>
      <c r="L136" s="82"/>
      <c r="M136" s="82"/>
      <c r="N136" s="82"/>
      <c r="O136" s="82"/>
      <c r="P136" s="82"/>
      <c r="Q136" s="82"/>
      <c r="R136" s="82"/>
      <c r="S136" s="82"/>
      <c r="T136" s="82"/>
      <c r="U136" s="82"/>
      <c r="V136" s="82"/>
      <c r="W136" s="82"/>
      <c r="X136" s="82"/>
      <c r="Y136" s="82"/>
      <c r="Z136" s="82"/>
      <c r="AA136" s="82"/>
      <c r="AB136" s="98"/>
      <c r="AC136" s="443"/>
    </row>
    <row r="137" spans="1:29" x14ac:dyDescent="0.25">
      <c r="A137" s="142">
        <v>118</v>
      </c>
      <c r="B137" s="104"/>
      <c r="C137" s="105"/>
      <c r="D137" s="82"/>
      <c r="E137" s="105">
        <f t="shared" si="3"/>
        <v>0</v>
      </c>
      <c r="F137" s="82" t="s">
        <v>63</v>
      </c>
      <c r="G137" s="82"/>
      <c r="H137" s="82"/>
      <c r="I137" s="82"/>
      <c r="J137" s="82"/>
      <c r="K137" s="82"/>
      <c r="L137" s="82"/>
      <c r="M137" s="82"/>
      <c r="N137" s="82"/>
      <c r="O137" s="82"/>
      <c r="P137" s="82"/>
      <c r="Q137" s="82"/>
      <c r="R137" s="82"/>
      <c r="S137" s="82"/>
      <c r="T137" s="82"/>
      <c r="U137" s="82"/>
      <c r="V137" s="82"/>
      <c r="W137" s="82"/>
      <c r="X137" s="82"/>
      <c r="Y137" s="82"/>
      <c r="Z137" s="82"/>
      <c r="AA137" s="82"/>
      <c r="AB137" s="106"/>
      <c r="AC137" s="443"/>
    </row>
    <row r="138" spans="1:29" x14ac:dyDescent="0.25">
      <c r="A138" s="142">
        <v>119</v>
      </c>
      <c r="B138" s="104"/>
      <c r="C138" s="105"/>
      <c r="D138" s="82"/>
      <c r="E138" s="105"/>
      <c r="F138" s="82" t="s">
        <v>63</v>
      </c>
      <c r="G138" s="82"/>
      <c r="H138" s="82"/>
      <c r="I138" s="82"/>
      <c r="J138" s="82"/>
      <c r="K138" s="82"/>
      <c r="L138" s="82"/>
      <c r="M138" s="82"/>
      <c r="N138" s="82"/>
      <c r="O138" s="82"/>
      <c r="P138" s="82"/>
      <c r="Q138" s="82"/>
      <c r="R138" s="82"/>
      <c r="S138" s="82"/>
      <c r="T138" s="82"/>
      <c r="U138" s="82"/>
      <c r="V138" s="82"/>
      <c r="W138" s="82"/>
      <c r="X138" s="82"/>
      <c r="Y138" s="82"/>
      <c r="Z138" s="82"/>
      <c r="AA138" s="82"/>
      <c r="AB138" s="106"/>
      <c r="AC138" s="443"/>
    </row>
    <row r="139" spans="1:29" x14ac:dyDescent="0.25">
      <c r="A139" s="142">
        <v>120</v>
      </c>
      <c r="B139" s="104"/>
      <c r="C139" s="105"/>
      <c r="D139" s="82"/>
      <c r="E139" s="105"/>
      <c r="F139" s="82" t="s">
        <v>63</v>
      </c>
      <c r="G139" s="82"/>
      <c r="H139" s="82"/>
      <c r="I139" s="82"/>
      <c r="J139" s="82"/>
      <c r="K139" s="82"/>
      <c r="L139" s="82"/>
      <c r="M139" s="82"/>
      <c r="N139" s="82"/>
      <c r="O139" s="82"/>
      <c r="P139" s="82"/>
      <c r="Q139" s="82"/>
      <c r="R139" s="82"/>
      <c r="S139" s="82"/>
      <c r="T139" s="82"/>
      <c r="U139" s="82"/>
      <c r="V139" s="82"/>
      <c r="W139" s="82"/>
      <c r="X139" s="82"/>
      <c r="Y139" s="82"/>
      <c r="Z139" s="82"/>
      <c r="AA139" s="82"/>
      <c r="AB139" s="106"/>
      <c r="AC139" s="443"/>
    </row>
    <row r="140" spans="1:29" x14ac:dyDescent="0.25">
      <c r="A140" s="142">
        <v>121</v>
      </c>
      <c r="B140" s="104"/>
      <c r="C140" s="105"/>
      <c r="D140" s="82"/>
      <c r="E140" s="105"/>
      <c r="F140" s="82" t="s">
        <v>63</v>
      </c>
      <c r="G140" s="82"/>
      <c r="H140" s="82"/>
      <c r="I140" s="82"/>
      <c r="J140" s="82"/>
      <c r="K140" s="82"/>
      <c r="L140" s="82"/>
      <c r="M140" s="82"/>
      <c r="N140" s="82"/>
      <c r="O140" s="82"/>
      <c r="P140" s="82"/>
      <c r="Q140" s="82"/>
      <c r="R140" s="82"/>
      <c r="S140" s="82"/>
      <c r="T140" s="82"/>
      <c r="U140" s="82"/>
      <c r="V140" s="82"/>
      <c r="W140" s="82"/>
      <c r="X140" s="82"/>
      <c r="Y140" s="82"/>
      <c r="Z140" s="82"/>
      <c r="AA140" s="82"/>
      <c r="AB140" s="106"/>
      <c r="AC140" s="443"/>
    </row>
    <row r="141" spans="1:29" x14ac:dyDescent="0.25">
      <c r="A141" s="142"/>
      <c r="B141" s="135" t="s">
        <v>313</v>
      </c>
      <c r="C141" s="105"/>
      <c r="D141" s="82"/>
      <c r="E141" s="226">
        <f t="shared" si="3"/>
        <v>0</v>
      </c>
      <c r="F141" s="82" t="s">
        <v>63</v>
      </c>
      <c r="G141" s="82"/>
      <c r="H141" s="82"/>
      <c r="I141" s="82"/>
      <c r="J141" s="82"/>
      <c r="K141" s="82"/>
      <c r="L141" s="82"/>
      <c r="M141" s="82"/>
      <c r="N141" s="82"/>
      <c r="O141" s="82"/>
      <c r="P141" s="82"/>
      <c r="Q141" s="82"/>
      <c r="R141" s="82"/>
      <c r="S141" s="82"/>
      <c r="T141" s="82"/>
      <c r="U141" s="82"/>
      <c r="V141" s="82"/>
      <c r="W141" s="82"/>
      <c r="X141" s="82"/>
      <c r="Y141" s="82"/>
      <c r="Z141" s="82"/>
      <c r="AA141" s="82"/>
      <c r="AB141" s="98"/>
      <c r="AC141" s="443"/>
    </row>
    <row r="142" spans="1:29" x14ac:dyDescent="0.25">
      <c r="A142" s="142">
        <v>122</v>
      </c>
      <c r="B142" s="104"/>
      <c r="C142" s="105"/>
      <c r="D142" s="82"/>
      <c r="E142" s="105">
        <f t="shared" si="3"/>
        <v>0</v>
      </c>
      <c r="F142" s="82" t="s">
        <v>63</v>
      </c>
      <c r="G142" s="82"/>
      <c r="H142" s="82"/>
      <c r="I142" s="82"/>
      <c r="J142" s="82"/>
      <c r="K142" s="82"/>
      <c r="L142" s="82"/>
      <c r="M142" s="82"/>
      <c r="N142" s="82"/>
      <c r="O142" s="82"/>
      <c r="P142" s="82"/>
      <c r="Q142" s="82"/>
      <c r="R142" s="82"/>
      <c r="S142" s="82"/>
      <c r="T142" s="82"/>
      <c r="U142" s="82"/>
      <c r="V142" s="82"/>
      <c r="W142" s="82"/>
      <c r="X142" s="82"/>
      <c r="Y142" s="82"/>
      <c r="Z142" s="82"/>
      <c r="AA142" s="82"/>
      <c r="AB142" s="106"/>
      <c r="AC142" s="443"/>
    </row>
    <row r="143" spans="1:29" x14ac:dyDescent="0.25">
      <c r="A143" s="142">
        <v>123</v>
      </c>
      <c r="B143" s="104"/>
      <c r="C143" s="105"/>
      <c r="D143" s="82"/>
      <c r="E143" s="105">
        <f t="shared" si="3"/>
        <v>0</v>
      </c>
      <c r="F143" s="82" t="s">
        <v>63</v>
      </c>
      <c r="G143" s="82"/>
      <c r="H143" s="82"/>
      <c r="I143" s="82"/>
      <c r="J143" s="82"/>
      <c r="K143" s="82"/>
      <c r="L143" s="82"/>
      <c r="M143" s="82"/>
      <c r="N143" s="82"/>
      <c r="O143" s="82"/>
      <c r="P143" s="82"/>
      <c r="Q143" s="82"/>
      <c r="R143" s="82"/>
      <c r="S143" s="82"/>
      <c r="T143" s="82"/>
      <c r="U143" s="82"/>
      <c r="V143" s="82"/>
      <c r="W143" s="82"/>
      <c r="X143" s="82"/>
      <c r="Y143" s="82"/>
      <c r="Z143" s="82"/>
      <c r="AA143" s="82"/>
      <c r="AB143" s="106"/>
      <c r="AC143" s="443"/>
    </row>
    <row r="144" spans="1:29" x14ac:dyDescent="0.25">
      <c r="A144" s="142">
        <v>124</v>
      </c>
      <c r="B144" s="104"/>
      <c r="C144" s="105"/>
      <c r="D144" s="82"/>
      <c r="E144" s="105"/>
      <c r="F144" s="82" t="s">
        <v>63</v>
      </c>
      <c r="G144" s="82"/>
      <c r="H144" s="82"/>
      <c r="I144" s="82"/>
      <c r="J144" s="82"/>
      <c r="K144" s="82"/>
      <c r="L144" s="82"/>
      <c r="M144" s="82"/>
      <c r="N144" s="82"/>
      <c r="O144" s="82"/>
      <c r="P144" s="82"/>
      <c r="Q144" s="82"/>
      <c r="R144" s="82"/>
      <c r="S144" s="82"/>
      <c r="T144" s="82"/>
      <c r="U144" s="82"/>
      <c r="V144" s="82"/>
      <c r="W144" s="82"/>
      <c r="X144" s="82"/>
      <c r="Y144" s="82"/>
      <c r="Z144" s="82"/>
      <c r="AA144" s="82"/>
      <c r="AB144" s="106"/>
      <c r="AC144" s="443"/>
    </row>
    <row r="145" spans="1:29" x14ac:dyDescent="0.25">
      <c r="A145" s="142">
        <v>125</v>
      </c>
      <c r="B145" s="104"/>
      <c r="C145" s="105"/>
      <c r="D145" s="82"/>
      <c r="E145" s="105"/>
      <c r="F145" s="82" t="s">
        <v>63</v>
      </c>
      <c r="G145" s="82"/>
      <c r="H145" s="82"/>
      <c r="I145" s="82"/>
      <c r="J145" s="82"/>
      <c r="K145" s="82"/>
      <c r="L145" s="82"/>
      <c r="M145" s="82"/>
      <c r="N145" s="82"/>
      <c r="O145" s="82"/>
      <c r="P145" s="82"/>
      <c r="Q145" s="82"/>
      <c r="R145" s="82"/>
      <c r="S145" s="82"/>
      <c r="T145" s="82"/>
      <c r="U145" s="82"/>
      <c r="V145" s="82"/>
      <c r="W145" s="82"/>
      <c r="X145" s="82"/>
      <c r="Y145" s="82"/>
      <c r="Z145" s="82"/>
      <c r="AA145" s="82"/>
      <c r="AB145" s="106"/>
      <c r="AC145" s="443"/>
    </row>
    <row r="146" spans="1:29" x14ac:dyDescent="0.25">
      <c r="A146" s="142">
        <v>126</v>
      </c>
      <c r="B146" s="104"/>
      <c r="C146" s="105"/>
      <c r="D146" s="82"/>
      <c r="E146" s="105"/>
      <c r="F146" s="82" t="s">
        <v>63</v>
      </c>
      <c r="G146" s="82"/>
      <c r="H146" s="82"/>
      <c r="I146" s="82"/>
      <c r="J146" s="82"/>
      <c r="K146" s="82"/>
      <c r="L146" s="82"/>
      <c r="M146" s="82"/>
      <c r="N146" s="82"/>
      <c r="O146" s="82"/>
      <c r="P146" s="82"/>
      <c r="Q146" s="82"/>
      <c r="R146" s="82"/>
      <c r="S146" s="82"/>
      <c r="T146" s="82"/>
      <c r="U146" s="82"/>
      <c r="V146" s="82"/>
      <c r="W146" s="82"/>
      <c r="X146" s="82"/>
      <c r="Y146" s="82"/>
      <c r="Z146" s="82"/>
      <c r="AA146" s="82"/>
      <c r="AB146" s="106"/>
      <c r="AC146" s="443"/>
    </row>
    <row r="147" spans="1:29" x14ac:dyDescent="0.25">
      <c r="A147" s="142">
        <v>127</v>
      </c>
      <c r="B147" s="104"/>
      <c r="C147" s="105"/>
      <c r="D147" s="82"/>
      <c r="E147" s="105"/>
      <c r="F147" s="82" t="s">
        <v>63</v>
      </c>
      <c r="G147" s="82"/>
      <c r="H147" s="82"/>
      <c r="I147" s="82"/>
      <c r="J147" s="82"/>
      <c r="K147" s="82"/>
      <c r="L147" s="82"/>
      <c r="M147" s="82"/>
      <c r="N147" s="82"/>
      <c r="O147" s="82"/>
      <c r="P147" s="82"/>
      <c r="Q147" s="82"/>
      <c r="R147" s="82"/>
      <c r="S147" s="82"/>
      <c r="T147" s="82"/>
      <c r="U147" s="82"/>
      <c r="V147" s="82"/>
      <c r="W147" s="82"/>
      <c r="X147" s="82"/>
      <c r="Y147" s="82"/>
      <c r="Z147" s="82"/>
      <c r="AA147" s="82"/>
      <c r="AB147" s="106"/>
      <c r="AC147" s="443"/>
    </row>
    <row r="148" spans="1:29" x14ac:dyDescent="0.25">
      <c r="A148" s="142">
        <v>128</v>
      </c>
      <c r="B148" s="104"/>
      <c r="C148" s="105"/>
      <c r="D148" s="82"/>
      <c r="E148" s="105"/>
      <c r="F148" s="82" t="s">
        <v>63</v>
      </c>
      <c r="G148" s="82"/>
      <c r="H148" s="82"/>
      <c r="I148" s="82"/>
      <c r="J148" s="82"/>
      <c r="K148" s="82"/>
      <c r="L148" s="82"/>
      <c r="M148" s="82"/>
      <c r="N148" s="82"/>
      <c r="O148" s="82"/>
      <c r="P148" s="82"/>
      <c r="Q148" s="82"/>
      <c r="R148" s="82"/>
      <c r="S148" s="82"/>
      <c r="T148" s="82"/>
      <c r="U148" s="82"/>
      <c r="V148" s="82"/>
      <c r="W148" s="82"/>
      <c r="X148" s="82"/>
      <c r="Y148" s="82"/>
      <c r="Z148" s="82"/>
      <c r="AA148" s="82"/>
      <c r="AB148" s="106"/>
      <c r="AC148" s="443"/>
    </row>
    <row r="149" spans="1:29" x14ac:dyDescent="0.25">
      <c r="A149" s="142">
        <v>129</v>
      </c>
      <c r="B149" s="104"/>
      <c r="C149" s="105"/>
      <c r="D149" s="82"/>
      <c r="E149" s="105">
        <f t="shared" si="3"/>
        <v>0</v>
      </c>
      <c r="F149" s="82" t="s">
        <v>63</v>
      </c>
      <c r="G149" s="82"/>
      <c r="H149" s="82"/>
      <c r="I149" s="82"/>
      <c r="J149" s="82"/>
      <c r="K149" s="82"/>
      <c r="L149" s="82"/>
      <c r="M149" s="82"/>
      <c r="N149" s="82"/>
      <c r="O149" s="82"/>
      <c r="P149" s="82"/>
      <c r="Q149" s="82"/>
      <c r="R149" s="82"/>
      <c r="S149" s="82"/>
      <c r="T149" s="82"/>
      <c r="U149" s="82"/>
      <c r="V149" s="82"/>
      <c r="W149" s="82"/>
      <c r="X149" s="82"/>
      <c r="Y149" s="82"/>
      <c r="Z149" s="82"/>
      <c r="AA149" s="82"/>
      <c r="AB149" s="106"/>
      <c r="AC149" s="200"/>
    </row>
    <row r="150" spans="1:29" x14ac:dyDescent="0.25">
      <c r="A150" s="142">
        <v>130</v>
      </c>
      <c r="B150" s="104"/>
      <c r="C150" s="105"/>
      <c r="D150" s="82"/>
      <c r="E150" s="105">
        <f t="shared" si="3"/>
        <v>0</v>
      </c>
      <c r="F150" s="82" t="s">
        <v>63</v>
      </c>
      <c r="G150" s="82"/>
      <c r="H150" s="82"/>
      <c r="I150" s="82"/>
      <c r="J150" s="82"/>
      <c r="K150" s="82"/>
      <c r="L150" s="82"/>
      <c r="M150" s="82"/>
      <c r="N150" s="82"/>
      <c r="O150" s="82"/>
      <c r="P150" s="82"/>
      <c r="Q150" s="82"/>
      <c r="R150" s="82"/>
      <c r="S150" s="82"/>
      <c r="T150" s="82"/>
      <c r="U150" s="82"/>
      <c r="V150" s="82"/>
      <c r="W150" s="82"/>
      <c r="X150" s="82"/>
      <c r="Y150" s="82"/>
      <c r="Z150" s="82"/>
      <c r="AA150" s="82"/>
      <c r="AB150" s="106"/>
      <c r="AC150" s="443"/>
    </row>
    <row r="151" spans="1:29" ht="12" customHeight="1" x14ac:dyDescent="0.25">
      <c r="A151" s="142">
        <v>131</v>
      </c>
      <c r="B151" s="104"/>
      <c r="C151" s="105"/>
      <c r="D151" s="82"/>
      <c r="E151" s="105"/>
      <c r="F151" s="82" t="s">
        <v>63</v>
      </c>
      <c r="G151" s="82"/>
      <c r="H151" s="82"/>
      <c r="I151" s="82"/>
      <c r="J151" s="82"/>
      <c r="K151" s="82"/>
      <c r="L151" s="82"/>
      <c r="M151" s="82"/>
      <c r="N151" s="82"/>
      <c r="O151" s="82"/>
      <c r="P151" s="82"/>
      <c r="Q151" s="82"/>
      <c r="R151" s="82"/>
      <c r="S151" s="82"/>
      <c r="T151" s="82"/>
      <c r="U151" s="82"/>
      <c r="V151" s="82"/>
      <c r="W151" s="82"/>
      <c r="X151" s="82"/>
      <c r="Y151" s="82"/>
      <c r="Z151" s="82"/>
      <c r="AA151" s="82"/>
      <c r="AB151" s="106"/>
      <c r="AC151" s="443"/>
    </row>
    <row r="152" spans="1:29" ht="12" customHeight="1" x14ac:dyDescent="0.25">
      <c r="A152" s="142">
        <v>132</v>
      </c>
      <c r="B152" s="104"/>
      <c r="C152" s="105"/>
      <c r="D152" s="82"/>
      <c r="E152" s="105">
        <f t="shared" si="3"/>
        <v>0</v>
      </c>
      <c r="F152" s="82" t="s">
        <v>63</v>
      </c>
      <c r="G152" s="82"/>
      <c r="H152" s="82"/>
      <c r="I152" s="82"/>
      <c r="J152" s="82"/>
      <c r="K152" s="82"/>
      <c r="L152" s="82"/>
      <c r="M152" s="82"/>
      <c r="N152" s="82"/>
      <c r="O152" s="82"/>
      <c r="P152" s="82"/>
      <c r="Q152" s="82"/>
      <c r="R152" s="82"/>
      <c r="S152" s="82"/>
      <c r="T152" s="82"/>
      <c r="U152" s="82"/>
      <c r="V152" s="82"/>
      <c r="W152" s="82"/>
      <c r="X152" s="82"/>
      <c r="Y152" s="82"/>
      <c r="Z152" s="82"/>
      <c r="AA152" s="82"/>
      <c r="AB152" s="106"/>
      <c r="AC152" s="443"/>
    </row>
    <row r="153" spans="1:29" x14ac:dyDescent="0.25">
      <c r="A153" s="142">
        <v>133</v>
      </c>
      <c r="B153" s="104"/>
      <c r="C153" s="105"/>
      <c r="D153" s="82"/>
      <c r="E153" s="105">
        <f t="shared" si="3"/>
        <v>0</v>
      </c>
      <c r="F153" s="82" t="s">
        <v>63</v>
      </c>
      <c r="G153" s="82"/>
      <c r="H153" s="82"/>
      <c r="I153" s="82"/>
      <c r="J153" s="82"/>
      <c r="K153" s="82"/>
      <c r="L153" s="82"/>
      <c r="M153" s="82"/>
      <c r="N153" s="82"/>
      <c r="O153" s="82"/>
      <c r="P153" s="82"/>
      <c r="Q153" s="82"/>
      <c r="R153" s="82"/>
      <c r="S153" s="82"/>
      <c r="T153" s="82"/>
      <c r="U153" s="82"/>
      <c r="V153" s="82"/>
      <c r="W153" s="82"/>
      <c r="X153" s="82"/>
      <c r="Y153" s="82"/>
      <c r="Z153" s="82"/>
      <c r="AA153" s="82"/>
      <c r="AB153" s="106"/>
      <c r="AC153" s="443"/>
    </row>
    <row r="154" spans="1:29" x14ac:dyDescent="0.25">
      <c r="A154" s="142">
        <v>134</v>
      </c>
      <c r="B154" s="104"/>
      <c r="C154" s="105"/>
      <c r="D154" s="82"/>
      <c r="E154" s="105">
        <f t="shared" si="3"/>
        <v>0</v>
      </c>
      <c r="F154" s="82" t="s">
        <v>63</v>
      </c>
      <c r="G154" s="82"/>
      <c r="H154" s="82"/>
      <c r="I154" s="82"/>
      <c r="J154" s="82"/>
      <c r="K154" s="82"/>
      <c r="L154" s="82"/>
      <c r="M154" s="82"/>
      <c r="N154" s="82"/>
      <c r="O154" s="82"/>
      <c r="P154" s="82"/>
      <c r="Q154" s="82"/>
      <c r="R154" s="82"/>
      <c r="S154" s="82"/>
      <c r="T154" s="82"/>
      <c r="U154" s="82"/>
      <c r="V154" s="82"/>
      <c r="W154" s="82"/>
      <c r="X154" s="82"/>
      <c r="Y154" s="82"/>
      <c r="Z154" s="82"/>
      <c r="AA154" s="82"/>
      <c r="AB154" s="106"/>
      <c r="AC154" s="443"/>
    </row>
    <row r="155" spans="1:29" x14ac:dyDescent="0.25">
      <c r="A155" s="142">
        <v>135</v>
      </c>
      <c r="B155" s="104"/>
      <c r="C155" s="105"/>
      <c r="D155" s="82"/>
      <c r="E155" s="105">
        <f t="shared" si="3"/>
        <v>0</v>
      </c>
      <c r="F155" s="82" t="s">
        <v>63</v>
      </c>
      <c r="G155" s="82"/>
      <c r="H155" s="82"/>
      <c r="I155" s="82"/>
      <c r="J155" s="82"/>
      <c r="K155" s="82"/>
      <c r="L155" s="82"/>
      <c r="M155" s="82"/>
      <c r="N155" s="82"/>
      <c r="O155" s="82"/>
      <c r="P155" s="82"/>
      <c r="Q155" s="82"/>
      <c r="R155" s="82"/>
      <c r="S155" s="82"/>
      <c r="T155" s="82"/>
      <c r="U155" s="82"/>
      <c r="V155" s="82"/>
      <c r="W155" s="82"/>
      <c r="X155" s="82"/>
      <c r="Y155" s="82"/>
      <c r="Z155" s="82"/>
      <c r="AA155" s="82"/>
      <c r="AB155" s="106"/>
      <c r="AC155" s="443"/>
    </row>
    <row r="156" spans="1:29" x14ac:dyDescent="0.25">
      <c r="A156" s="142">
        <v>136</v>
      </c>
      <c r="B156" s="104"/>
      <c r="C156" s="105"/>
      <c r="D156" s="82"/>
      <c r="E156" s="105">
        <f t="shared" si="3"/>
        <v>0</v>
      </c>
      <c r="F156" s="82" t="s">
        <v>63</v>
      </c>
      <c r="G156" s="82"/>
      <c r="H156" s="82"/>
      <c r="I156" s="82"/>
      <c r="J156" s="82"/>
      <c r="K156" s="82"/>
      <c r="L156" s="82"/>
      <c r="M156" s="82"/>
      <c r="N156" s="82"/>
      <c r="O156" s="82"/>
      <c r="P156" s="82"/>
      <c r="Q156" s="82"/>
      <c r="R156" s="82"/>
      <c r="S156" s="82"/>
      <c r="T156" s="82"/>
      <c r="U156" s="82"/>
      <c r="V156" s="82"/>
      <c r="W156" s="82"/>
      <c r="X156" s="82"/>
      <c r="Y156" s="82"/>
      <c r="Z156" s="82"/>
      <c r="AA156" s="82"/>
      <c r="AB156" s="106"/>
      <c r="AC156" s="443"/>
    </row>
    <row r="157" spans="1:29" x14ac:dyDescent="0.25">
      <c r="A157" s="142">
        <v>137</v>
      </c>
      <c r="B157" s="104"/>
      <c r="C157" s="105"/>
      <c r="D157" s="82"/>
      <c r="E157" s="105">
        <f t="shared" si="3"/>
        <v>0</v>
      </c>
      <c r="F157" s="82" t="s">
        <v>63</v>
      </c>
      <c r="G157" s="82"/>
      <c r="H157" s="82"/>
      <c r="I157" s="82"/>
      <c r="J157" s="82"/>
      <c r="K157" s="82"/>
      <c r="L157" s="82"/>
      <c r="M157" s="82"/>
      <c r="N157" s="82"/>
      <c r="O157" s="82"/>
      <c r="P157" s="82"/>
      <c r="Q157" s="82"/>
      <c r="R157" s="82"/>
      <c r="S157" s="82"/>
      <c r="T157" s="82"/>
      <c r="U157" s="82"/>
      <c r="V157" s="82"/>
      <c r="W157" s="82"/>
      <c r="X157" s="82"/>
      <c r="Y157" s="82"/>
      <c r="Z157" s="82"/>
      <c r="AA157" s="82"/>
      <c r="AB157" s="106"/>
      <c r="AC157" s="443"/>
    </row>
    <row r="158" spans="1:29" x14ac:dyDescent="0.25">
      <c r="A158" s="142"/>
      <c r="B158" s="135" t="s">
        <v>314</v>
      </c>
      <c r="C158" s="105"/>
      <c r="D158" s="82"/>
      <c r="E158" s="105">
        <f t="shared" si="3"/>
        <v>0</v>
      </c>
      <c r="F158" s="82" t="s">
        <v>63</v>
      </c>
      <c r="G158" s="82"/>
      <c r="H158" s="82"/>
      <c r="I158" s="82"/>
      <c r="J158" s="82"/>
      <c r="K158" s="82"/>
      <c r="L158" s="82"/>
      <c r="M158" s="82"/>
      <c r="N158" s="82"/>
      <c r="O158" s="82"/>
      <c r="P158" s="82"/>
      <c r="Q158" s="82"/>
      <c r="R158" s="82"/>
      <c r="S158" s="82"/>
      <c r="T158" s="82"/>
      <c r="U158" s="82"/>
      <c r="V158" s="82"/>
      <c r="W158" s="82"/>
      <c r="X158" s="82"/>
      <c r="Y158" s="82"/>
      <c r="Z158" s="82"/>
      <c r="AA158" s="82"/>
      <c r="AB158" s="106"/>
      <c r="AC158" s="443"/>
    </row>
    <row r="159" spans="1:29" s="438" customFormat="1" x14ac:dyDescent="0.25">
      <c r="A159" s="331">
        <v>138</v>
      </c>
      <c r="B159" s="432"/>
      <c r="C159" s="430"/>
      <c r="D159" s="129"/>
      <c r="E159" s="105">
        <f t="shared" si="3"/>
        <v>0</v>
      </c>
      <c r="F159" s="82" t="s">
        <v>63</v>
      </c>
      <c r="G159" s="82"/>
      <c r="H159" s="82"/>
      <c r="I159" s="82"/>
      <c r="J159" s="82"/>
      <c r="K159" s="82"/>
      <c r="L159" s="82"/>
      <c r="M159" s="82"/>
      <c r="N159" s="82"/>
      <c r="O159" s="82"/>
      <c r="P159" s="82"/>
      <c r="Q159" s="82"/>
      <c r="R159" s="82"/>
      <c r="S159" s="82"/>
      <c r="T159" s="82"/>
      <c r="U159" s="82"/>
      <c r="V159" s="82"/>
      <c r="W159" s="82"/>
      <c r="X159" s="82"/>
      <c r="Y159" s="82"/>
      <c r="Z159" s="82"/>
      <c r="AA159" s="82"/>
      <c r="AB159" s="431"/>
      <c r="AC159" s="446"/>
    </row>
    <row r="160" spans="1:29" s="438" customFormat="1" x14ac:dyDescent="0.25">
      <c r="A160" s="331">
        <v>139</v>
      </c>
      <c r="B160" s="432"/>
      <c r="C160" s="430"/>
      <c r="D160" s="129"/>
      <c r="E160" s="105">
        <f t="shared" si="3"/>
        <v>0</v>
      </c>
      <c r="F160" s="82" t="s">
        <v>63</v>
      </c>
      <c r="G160" s="82"/>
      <c r="H160" s="82"/>
      <c r="I160" s="82"/>
      <c r="J160" s="82"/>
      <c r="K160" s="82"/>
      <c r="L160" s="82"/>
      <c r="M160" s="82"/>
      <c r="N160" s="82"/>
      <c r="O160" s="82"/>
      <c r="P160" s="82"/>
      <c r="Q160" s="82"/>
      <c r="R160" s="82"/>
      <c r="S160" s="82"/>
      <c r="T160" s="82"/>
      <c r="U160" s="82"/>
      <c r="V160" s="82"/>
      <c r="W160" s="82"/>
      <c r="X160" s="82"/>
      <c r="Y160" s="82"/>
      <c r="Z160" s="82"/>
      <c r="AA160" s="82"/>
      <c r="AB160" s="431"/>
      <c r="AC160" s="446"/>
    </row>
    <row r="161" spans="1:29" s="438" customFormat="1" x14ac:dyDescent="0.25">
      <c r="A161" s="331">
        <v>140</v>
      </c>
      <c r="B161" s="432"/>
      <c r="C161" s="430"/>
      <c r="D161" s="129"/>
      <c r="E161" s="105">
        <f t="shared" si="3"/>
        <v>0</v>
      </c>
      <c r="F161" s="82" t="s">
        <v>63</v>
      </c>
      <c r="G161" s="82"/>
      <c r="H161" s="82"/>
      <c r="I161" s="82"/>
      <c r="J161" s="82"/>
      <c r="K161" s="82"/>
      <c r="L161" s="82"/>
      <c r="M161" s="82"/>
      <c r="N161" s="82"/>
      <c r="O161" s="82"/>
      <c r="P161" s="82"/>
      <c r="Q161" s="82"/>
      <c r="R161" s="82"/>
      <c r="S161" s="82"/>
      <c r="T161" s="82"/>
      <c r="U161" s="82"/>
      <c r="V161" s="82"/>
      <c r="W161" s="82"/>
      <c r="X161" s="82"/>
      <c r="Y161" s="82"/>
      <c r="Z161" s="82"/>
      <c r="AA161" s="82"/>
      <c r="AB161" s="431"/>
      <c r="AC161" s="446"/>
    </row>
    <row r="162" spans="1:29" s="438" customFormat="1" x14ac:dyDescent="0.25">
      <c r="A162" s="331">
        <v>141</v>
      </c>
      <c r="B162" s="432"/>
      <c r="C162" s="430"/>
      <c r="D162" s="129"/>
      <c r="E162" s="105">
        <f t="shared" si="3"/>
        <v>0</v>
      </c>
      <c r="F162" s="82" t="s">
        <v>63</v>
      </c>
      <c r="G162" s="82"/>
      <c r="H162" s="82"/>
      <c r="I162" s="82"/>
      <c r="J162" s="82"/>
      <c r="K162" s="82"/>
      <c r="L162" s="82"/>
      <c r="M162" s="82"/>
      <c r="N162" s="82"/>
      <c r="O162" s="82"/>
      <c r="P162" s="82"/>
      <c r="Q162" s="82"/>
      <c r="R162" s="82"/>
      <c r="S162" s="82"/>
      <c r="T162" s="82"/>
      <c r="U162" s="82"/>
      <c r="V162" s="82"/>
      <c r="W162" s="82"/>
      <c r="X162" s="82"/>
      <c r="Y162" s="82"/>
      <c r="Z162" s="82"/>
      <c r="AA162" s="82"/>
      <c r="AB162" s="431"/>
      <c r="AC162" s="446"/>
    </row>
    <row r="163" spans="1:29" x14ac:dyDescent="0.25">
      <c r="A163" s="331">
        <v>142</v>
      </c>
      <c r="B163" s="104"/>
      <c r="C163" s="105"/>
      <c r="D163" s="82"/>
      <c r="E163" s="105">
        <f t="shared" si="3"/>
        <v>0</v>
      </c>
      <c r="F163" s="82" t="s">
        <v>63</v>
      </c>
      <c r="G163" s="82"/>
      <c r="H163" s="82"/>
      <c r="I163" s="82"/>
      <c r="J163" s="82"/>
      <c r="K163" s="82"/>
      <c r="L163" s="82"/>
      <c r="M163" s="82"/>
      <c r="N163" s="82"/>
      <c r="O163" s="82"/>
      <c r="P163" s="82"/>
      <c r="Q163" s="82"/>
      <c r="R163" s="82"/>
      <c r="S163" s="82"/>
      <c r="T163" s="82"/>
      <c r="U163" s="82"/>
      <c r="V163" s="82"/>
      <c r="W163" s="82"/>
      <c r="X163" s="82"/>
      <c r="Y163" s="82"/>
      <c r="Z163" s="82"/>
      <c r="AA163" s="82"/>
      <c r="AB163" s="106"/>
      <c r="AC163" s="443"/>
    </row>
    <row r="164" spans="1:29" x14ac:dyDescent="0.25">
      <c r="A164" s="331">
        <v>143</v>
      </c>
      <c r="B164" s="104"/>
      <c r="C164" s="105"/>
      <c r="D164" s="82"/>
      <c r="E164" s="105">
        <f t="shared" si="3"/>
        <v>0</v>
      </c>
      <c r="F164" s="82" t="s">
        <v>63</v>
      </c>
      <c r="G164" s="82"/>
      <c r="H164" s="82"/>
      <c r="I164" s="82"/>
      <c r="J164" s="82"/>
      <c r="K164" s="82"/>
      <c r="L164" s="82"/>
      <c r="M164" s="82"/>
      <c r="N164" s="82"/>
      <c r="O164" s="82"/>
      <c r="P164" s="82"/>
      <c r="Q164" s="82"/>
      <c r="R164" s="82"/>
      <c r="S164" s="82"/>
      <c r="T164" s="82"/>
      <c r="U164" s="82"/>
      <c r="V164" s="82"/>
      <c r="W164" s="82"/>
      <c r="X164" s="82"/>
      <c r="Y164" s="82"/>
      <c r="Z164" s="82"/>
      <c r="AA164" s="82"/>
      <c r="AB164" s="106"/>
      <c r="AC164" s="443"/>
    </row>
    <row r="165" spans="1:29" x14ac:dyDescent="0.25">
      <c r="A165" s="331">
        <v>144</v>
      </c>
      <c r="B165" s="104"/>
      <c r="C165" s="105"/>
      <c r="D165" s="82"/>
      <c r="E165" s="105">
        <f t="shared" si="3"/>
        <v>0</v>
      </c>
      <c r="F165" s="82" t="s">
        <v>63</v>
      </c>
      <c r="G165" s="82"/>
      <c r="H165" s="82"/>
      <c r="I165" s="82"/>
      <c r="J165" s="82"/>
      <c r="K165" s="82"/>
      <c r="L165" s="82"/>
      <c r="M165" s="82"/>
      <c r="N165" s="82"/>
      <c r="O165" s="82"/>
      <c r="P165" s="82"/>
      <c r="Q165" s="82"/>
      <c r="R165" s="82"/>
      <c r="S165" s="82"/>
      <c r="T165" s="82"/>
      <c r="U165" s="82"/>
      <c r="V165" s="82"/>
      <c r="W165" s="82"/>
      <c r="X165" s="82"/>
      <c r="Y165" s="82"/>
      <c r="Z165" s="82"/>
      <c r="AA165" s="82"/>
      <c r="AB165" s="106"/>
      <c r="AC165" s="443"/>
    </row>
    <row r="166" spans="1:29" x14ac:dyDescent="0.25">
      <c r="A166" s="331">
        <v>145</v>
      </c>
      <c r="B166" s="104"/>
      <c r="C166" s="105"/>
      <c r="D166" s="82"/>
      <c r="E166" s="105">
        <f t="shared" si="3"/>
        <v>0</v>
      </c>
      <c r="F166" s="82" t="s">
        <v>63</v>
      </c>
      <c r="G166" s="82"/>
      <c r="H166" s="82"/>
      <c r="I166" s="82"/>
      <c r="J166" s="82"/>
      <c r="K166" s="82"/>
      <c r="L166" s="82"/>
      <c r="M166" s="82"/>
      <c r="N166" s="82"/>
      <c r="O166" s="82"/>
      <c r="P166" s="82"/>
      <c r="Q166" s="82"/>
      <c r="R166" s="82"/>
      <c r="S166" s="82"/>
      <c r="T166" s="82"/>
      <c r="U166" s="82"/>
      <c r="V166" s="82"/>
      <c r="W166" s="82"/>
      <c r="X166" s="82"/>
      <c r="Y166" s="82"/>
      <c r="Z166" s="82"/>
      <c r="AA166" s="82"/>
      <c r="AB166" s="106"/>
      <c r="AC166" s="443"/>
    </row>
    <row r="167" spans="1:29" x14ac:dyDescent="0.25">
      <c r="A167" s="331">
        <v>146</v>
      </c>
      <c r="B167" s="104"/>
      <c r="C167" s="105"/>
      <c r="D167" s="82"/>
      <c r="E167" s="105">
        <f t="shared" si="3"/>
        <v>0</v>
      </c>
      <c r="F167" s="82" t="s">
        <v>63</v>
      </c>
      <c r="G167" s="82"/>
      <c r="H167" s="82"/>
      <c r="I167" s="82"/>
      <c r="J167" s="82"/>
      <c r="K167" s="82"/>
      <c r="L167" s="82"/>
      <c r="M167" s="82"/>
      <c r="N167" s="82"/>
      <c r="O167" s="82"/>
      <c r="P167" s="82"/>
      <c r="Q167" s="82"/>
      <c r="R167" s="82"/>
      <c r="S167" s="82"/>
      <c r="T167" s="82"/>
      <c r="U167" s="82"/>
      <c r="V167" s="82"/>
      <c r="W167" s="82"/>
      <c r="X167" s="82"/>
      <c r="Y167" s="82"/>
      <c r="Z167" s="82"/>
      <c r="AA167" s="82"/>
      <c r="AB167" s="106"/>
      <c r="AC167" s="443"/>
    </row>
    <row r="168" spans="1:29" x14ac:dyDescent="0.25">
      <c r="A168" s="331">
        <v>147</v>
      </c>
      <c r="B168" s="104"/>
      <c r="C168" s="105"/>
      <c r="D168" s="82"/>
      <c r="E168" s="105">
        <f t="shared" si="3"/>
        <v>0</v>
      </c>
      <c r="F168" s="82" t="s">
        <v>63</v>
      </c>
      <c r="G168" s="82"/>
      <c r="H168" s="82"/>
      <c r="I168" s="82"/>
      <c r="J168" s="82"/>
      <c r="K168" s="82"/>
      <c r="L168" s="82"/>
      <c r="M168" s="82"/>
      <c r="N168" s="82"/>
      <c r="O168" s="82"/>
      <c r="P168" s="82"/>
      <c r="Q168" s="82"/>
      <c r="R168" s="82"/>
      <c r="S168" s="82"/>
      <c r="T168" s="82"/>
      <c r="U168" s="82"/>
      <c r="V168" s="82"/>
      <c r="W168" s="82"/>
      <c r="X168" s="82"/>
      <c r="Y168" s="82"/>
      <c r="Z168" s="82"/>
      <c r="AA168" s="82"/>
      <c r="AB168" s="106"/>
      <c r="AC168" s="443"/>
    </row>
    <row r="169" spans="1:29" x14ac:dyDescent="0.25">
      <c r="A169" s="331">
        <v>148</v>
      </c>
      <c r="B169" s="104"/>
      <c r="C169" s="105"/>
      <c r="D169" s="82"/>
      <c r="E169" s="105">
        <f t="shared" si="3"/>
        <v>0</v>
      </c>
      <c r="F169" s="82" t="s">
        <v>63</v>
      </c>
      <c r="G169" s="82"/>
      <c r="H169" s="82"/>
      <c r="I169" s="82"/>
      <c r="J169" s="82"/>
      <c r="K169" s="82"/>
      <c r="L169" s="82"/>
      <c r="M169" s="82"/>
      <c r="N169" s="82"/>
      <c r="O169" s="82"/>
      <c r="P169" s="82"/>
      <c r="Q169" s="82"/>
      <c r="R169" s="82"/>
      <c r="S169" s="82"/>
      <c r="T169" s="82"/>
      <c r="U169" s="82"/>
      <c r="V169" s="82"/>
      <c r="W169" s="82"/>
      <c r="X169" s="82"/>
      <c r="Y169" s="82"/>
      <c r="Z169" s="82"/>
      <c r="AA169" s="82"/>
      <c r="AB169" s="106"/>
      <c r="AC169" s="443"/>
    </row>
    <row r="170" spans="1:29" x14ac:dyDescent="0.25">
      <c r="A170" s="331">
        <v>149</v>
      </c>
      <c r="B170" s="104"/>
      <c r="C170" s="105"/>
      <c r="D170" s="82"/>
      <c r="E170" s="105">
        <f t="shared" ref="E170:E212" si="4">C170-D170</f>
        <v>0</v>
      </c>
      <c r="F170" s="82" t="s">
        <v>63</v>
      </c>
      <c r="G170" s="82"/>
      <c r="H170" s="82"/>
      <c r="I170" s="82"/>
      <c r="J170" s="82"/>
      <c r="K170" s="82"/>
      <c r="L170" s="82"/>
      <c r="M170" s="82"/>
      <c r="N170" s="82"/>
      <c r="O170" s="82"/>
      <c r="P170" s="82"/>
      <c r="Q170" s="82"/>
      <c r="R170" s="82"/>
      <c r="S170" s="82"/>
      <c r="T170" s="82"/>
      <c r="U170" s="82"/>
      <c r="V170" s="82"/>
      <c r="W170" s="82"/>
      <c r="X170" s="82"/>
      <c r="Y170" s="82"/>
      <c r="Z170" s="82"/>
      <c r="AA170" s="82"/>
      <c r="AB170" s="106"/>
      <c r="AC170" s="443"/>
    </row>
    <row r="171" spans="1:29" x14ac:dyDescent="0.25">
      <c r="A171" s="331">
        <v>150</v>
      </c>
      <c r="B171" s="104"/>
      <c r="C171" s="105"/>
      <c r="D171" s="82"/>
      <c r="E171" s="105">
        <f t="shared" si="4"/>
        <v>0</v>
      </c>
      <c r="F171" s="82" t="s">
        <v>63</v>
      </c>
      <c r="G171" s="82"/>
      <c r="H171" s="82"/>
      <c r="I171" s="82"/>
      <c r="J171" s="82"/>
      <c r="K171" s="82"/>
      <c r="L171" s="82"/>
      <c r="M171" s="82"/>
      <c r="N171" s="82"/>
      <c r="O171" s="82"/>
      <c r="P171" s="82"/>
      <c r="Q171" s="82"/>
      <c r="R171" s="82"/>
      <c r="S171" s="82"/>
      <c r="T171" s="82"/>
      <c r="U171" s="82"/>
      <c r="V171" s="82"/>
      <c r="W171" s="82"/>
      <c r="X171" s="82"/>
      <c r="Y171" s="82"/>
      <c r="Z171" s="82"/>
      <c r="AA171" s="82"/>
      <c r="AB171" s="106"/>
      <c r="AC171" s="443"/>
    </row>
    <row r="172" spans="1:29" x14ac:dyDescent="0.25">
      <c r="A172" s="331">
        <v>151</v>
      </c>
      <c r="B172" s="104"/>
      <c r="C172" s="105"/>
      <c r="D172" s="82"/>
      <c r="E172" s="105">
        <f t="shared" si="4"/>
        <v>0</v>
      </c>
      <c r="F172" s="82" t="s">
        <v>63</v>
      </c>
      <c r="G172" s="82"/>
      <c r="H172" s="82"/>
      <c r="I172" s="82"/>
      <c r="J172" s="82"/>
      <c r="K172" s="82"/>
      <c r="L172" s="82"/>
      <c r="M172" s="82"/>
      <c r="N172" s="82"/>
      <c r="O172" s="82"/>
      <c r="P172" s="82"/>
      <c r="Q172" s="82"/>
      <c r="R172" s="82"/>
      <c r="S172" s="82"/>
      <c r="T172" s="82"/>
      <c r="U172" s="82"/>
      <c r="V172" s="82"/>
      <c r="W172" s="82"/>
      <c r="X172" s="82"/>
      <c r="Y172" s="82"/>
      <c r="Z172" s="82"/>
      <c r="AA172" s="82"/>
      <c r="AB172" s="106"/>
      <c r="AC172" s="443"/>
    </row>
    <row r="173" spans="1:29" x14ac:dyDescent="0.25">
      <c r="A173" s="331">
        <v>152</v>
      </c>
      <c r="B173" s="104"/>
      <c r="C173" s="105"/>
      <c r="D173" s="82"/>
      <c r="E173" s="105">
        <f t="shared" si="4"/>
        <v>0</v>
      </c>
      <c r="F173" s="82" t="s">
        <v>63</v>
      </c>
      <c r="G173" s="82"/>
      <c r="H173" s="82"/>
      <c r="I173" s="82"/>
      <c r="J173" s="82"/>
      <c r="K173" s="82"/>
      <c r="L173" s="82"/>
      <c r="M173" s="82"/>
      <c r="N173" s="82"/>
      <c r="O173" s="82"/>
      <c r="P173" s="82"/>
      <c r="Q173" s="82"/>
      <c r="R173" s="82"/>
      <c r="S173" s="82"/>
      <c r="T173" s="82"/>
      <c r="U173" s="82"/>
      <c r="V173" s="82"/>
      <c r="W173" s="82"/>
      <c r="X173" s="82"/>
      <c r="Y173" s="82"/>
      <c r="Z173" s="82"/>
      <c r="AA173" s="82"/>
      <c r="AB173" s="106"/>
      <c r="AC173" s="443"/>
    </row>
    <row r="174" spans="1:29" x14ac:dyDescent="0.25">
      <c r="A174" s="331">
        <v>153</v>
      </c>
      <c r="B174" s="104"/>
      <c r="C174" s="105"/>
      <c r="D174" s="82"/>
      <c r="E174" s="105">
        <f t="shared" si="4"/>
        <v>0</v>
      </c>
      <c r="F174" s="82" t="s">
        <v>63</v>
      </c>
      <c r="G174" s="82"/>
      <c r="H174" s="82"/>
      <c r="I174" s="82"/>
      <c r="J174" s="82"/>
      <c r="K174" s="82"/>
      <c r="L174" s="82"/>
      <c r="M174" s="82"/>
      <c r="N174" s="82"/>
      <c r="O174" s="82"/>
      <c r="P174" s="82"/>
      <c r="Q174" s="82"/>
      <c r="R174" s="82"/>
      <c r="S174" s="82"/>
      <c r="T174" s="82"/>
      <c r="U174" s="82"/>
      <c r="V174" s="82"/>
      <c r="W174" s="82"/>
      <c r="X174" s="82"/>
      <c r="Y174" s="82"/>
      <c r="Z174" s="82"/>
      <c r="AA174" s="82"/>
      <c r="AB174" s="106"/>
      <c r="AC174" s="443"/>
    </row>
    <row r="175" spans="1:29" x14ac:dyDescent="0.25">
      <c r="A175" s="331">
        <v>154</v>
      </c>
      <c r="B175" s="104"/>
      <c r="C175" s="105"/>
      <c r="D175" s="82"/>
      <c r="E175" s="105">
        <f t="shared" si="4"/>
        <v>0</v>
      </c>
      <c r="F175" s="82" t="s">
        <v>63</v>
      </c>
      <c r="G175" s="82"/>
      <c r="H175" s="82"/>
      <c r="I175" s="82"/>
      <c r="J175" s="82"/>
      <c r="K175" s="82"/>
      <c r="L175" s="82"/>
      <c r="M175" s="82"/>
      <c r="N175" s="82"/>
      <c r="O175" s="82"/>
      <c r="P175" s="82"/>
      <c r="Q175" s="82"/>
      <c r="R175" s="82"/>
      <c r="S175" s="82"/>
      <c r="T175" s="82"/>
      <c r="U175" s="82"/>
      <c r="V175" s="82"/>
      <c r="W175" s="82"/>
      <c r="X175" s="82"/>
      <c r="Y175" s="82"/>
      <c r="Z175" s="82"/>
      <c r="AA175" s="82"/>
      <c r="AB175" s="106"/>
      <c r="AC175" s="443"/>
    </row>
    <row r="176" spans="1:29" x14ac:dyDescent="0.25">
      <c r="A176" s="331">
        <v>155</v>
      </c>
      <c r="B176" s="104"/>
      <c r="C176" s="105"/>
      <c r="D176" s="82"/>
      <c r="E176" s="105">
        <f t="shared" si="4"/>
        <v>0</v>
      </c>
      <c r="F176" s="82" t="s">
        <v>63</v>
      </c>
      <c r="G176" s="82"/>
      <c r="H176" s="82"/>
      <c r="I176" s="82"/>
      <c r="J176" s="82"/>
      <c r="K176" s="82"/>
      <c r="L176" s="82"/>
      <c r="M176" s="82"/>
      <c r="N176" s="82"/>
      <c r="O176" s="82"/>
      <c r="P176" s="82"/>
      <c r="Q176" s="82"/>
      <c r="R176" s="82"/>
      <c r="S176" s="82"/>
      <c r="T176" s="82"/>
      <c r="U176" s="82"/>
      <c r="V176" s="82"/>
      <c r="W176" s="82"/>
      <c r="X176" s="82"/>
      <c r="Y176" s="82"/>
      <c r="Z176" s="82"/>
      <c r="AA176" s="82"/>
      <c r="AB176" s="106"/>
      <c r="AC176" s="443"/>
    </row>
    <row r="177" spans="1:29" x14ac:dyDescent="0.25">
      <c r="A177" s="331">
        <v>156</v>
      </c>
      <c r="B177" s="104"/>
      <c r="C177" s="105"/>
      <c r="D177" s="82"/>
      <c r="E177" s="105">
        <f t="shared" si="4"/>
        <v>0</v>
      </c>
      <c r="F177" s="82" t="s">
        <v>63</v>
      </c>
      <c r="G177" s="82"/>
      <c r="H177" s="82"/>
      <c r="I177" s="82"/>
      <c r="J177" s="82"/>
      <c r="K177" s="82"/>
      <c r="L177" s="82"/>
      <c r="M177" s="82"/>
      <c r="N177" s="82"/>
      <c r="O177" s="82"/>
      <c r="P177" s="82"/>
      <c r="Q177" s="82"/>
      <c r="R177" s="82"/>
      <c r="S177" s="82"/>
      <c r="T177" s="82"/>
      <c r="U177" s="82"/>
      <c r="V177" s="82"/>
      <c r="W177" s="82"/>
      <c r="X177" s="82"/>
      <c r="Y177" s="82"/>
      <c r="Z177" s="82"/>
      <c r="AA177" s="82"/>
      <c r="AB177" s="106"/>
      <c r="AC177" s="443"/>
    </row>
    <row r="178" spans="1:29" x14ac:dyDescent="0.25">
      <c r="A178" s="331">
        <v>157</v>
      </c>
      <c r="B178" s="104"/>
      <c r="C178" s="105"/>
      <c r="D178" s="82"/>
      <c r="E178" s="105">
        <f t="shared" si="4"/>
        <v>0</v>
      </c>
      <c r="F178" s="82" t="s">
        <v>63</v>
      </c>
      <c r="G178" s="82"/>
      <c r="H178" s="82"/>
      <c r="I178" s="82"/>
      <c r="J178" s="82"/>
      <c r="K178" s="82"/>
      <c r="L178" s="82"/>
      <c r="M178" s="82"/>
      <c r="N178" s="82"/>
      <c r="O178" s="82"/>
      <c r="P178" s="82"/>
      <c r="Q178" s="82"/>
      <c r="R178" s="82"/>
      <c r="S178" s="82"/>
      <c r="T178" s="82"/>
      <c r="U178" s="82"/>
      <c r="V178" s="82"/>
      <c r="W178" s="82"/>
      <c r="X178" s="82"/>
      <c r="Y178" s="82"/>
      <c r="Z178" s="82"/>
      <c r="AA178" s="82"/>
      <c r="AB178" s="106"/>
      <c r="AC178" s="443"/>
    </row>
    <row r="179" spans="1:29" x14ac:dyDescent="0.25">
      <c r="A179" s="331">
        <v>158</v>
      </c>
      <c r="B179" s="104"/>
      <c r="C179" s="105"/>
      <c r="D179" s="82"/>
      <c r="E179" s="105">
        <f t="shared" si="4"/>
        <v>0</v>
      </c>
      <c r="F179" s="82" t="s">
        <v>63</v>
      </c>
      <c r="G179" s="82"/>
      <c r="H179" s="82"/>
      <c r="I179" s="82"/>
      <c r="J179" s="82"/>
      <c r="K179" s="82"/>
      <c r="L179" s="82"/>
      <c r="M179" s="82"/>
      <c r="N179" s="82"/>
      <c r="O179" s="82"/>
      <c r="P179" s="82"/>
      <c r="Q179" s="82"/>
      <c r="R179" s="82"/>
      <c r="S179" s="82"/>
      <c r="T179" s="82"/>
      <c r="U179" s="82"/>
      <c r="V179" s="82"/>
      <c r="W179" s="82"/>
      <c r="X179" s="82"/>
      <c r="Y179" s="82"/>
      <c r="Z179" s="82"/>
      <c r="AA179" s="82"/>
      <c r="AB179" s="106"/>
      <c r="AC179" s="443"/>
    </row>
    <row r="180" spans="1:29" s="116" customFormat="1" x14ac:dyDescent="0.25">
      <c r="A180" s="424"/>
      <c r="B180" s="136" t="s">
        <v>245</v>
      </c>
      <c r="C180" s="111"/>
      <c r="D180" s="425"/>
      <c r="E180" s="226">
        <f t="shared" si="4"/>
        <v>0</v>
      </c>
      <c r="F180" s="82" t="s">
        <v>63</v>
      </c>
      <c r="G180" s="82"/>
      <c r="H180" s="82"/>
      <c r="I180" s="82"/>
      <c r="J180" s="82"/>
      <c r="K180" s="82"/>
      <c r="L180" s="82"/>
      <c r="M180" s="82"/>
      <c r="N180" s="82"/>
      <c r="O180" s="82"/>
      <c r="P180" s="82"/>
      <c r="Q180" s="82"/>
      <c r="R180" s="82"/>
      <c r="S180" s="82"/>
      <c r="T180" s="82"/>
      <c r="U180" s="82"/>
      <c r="V180" s="82"/>
      <c r="W180" s="82"/>
      <c r="X180" s="82"/>
      <c r="Y180" s="82"/>
      <c r="Z180" s="82"/>
      <c r="AA180" s="82"/>
      <c r="AB180" s="112"/>
      <c r="AC180" s="447"/>
    </row>
    <row r="181" spans="1:29" x14ac:dyDescent="0.25">
      <c r="A181" s="142">
        <v>159</v>
      </c>
      <c r="B181" s="110"/>
      <c r="C181" s="105"/>
      <c r="D181" s="82"/>
      <c r="E181" s="105">
        <f t="shared" si="4"/>
        <v>0</v>
      </c>
      <c r="F181" s="82" t="s">
        <v>63</v>
      </c>
      <c r="G181" s="82"/>
      <c r="H181" s="82"/>
      <c r="I181" s="82"/>
      <c r="J181" s="82"/>
      <c r="K181" s="82"/>
      <c r="L181" s="82"/>
      <c r="M181" s="82"/>
      <c r="N181" s="82"/>
      <c r="O181" s="82"/>
      <c r="P181" s="82"/>
      <c r="Q181" s="82"/>
      <c r="R181" s="82"/>
      <c r="S181" s="82"/>
      <c r="T181" s="82"/>
      <c r="U181" s="82"/>
      <c r="V181" s="82"/>
      <c r="W181" s="82"/>
      <c r="X181" s="82"/>
      <c r="Y181" s="82"/>
      <c r="Z181" s="82"/>
      <c r="AA181" s="82"/>
      <c r="AB181" s="106"/>
      <c r="AC181" s="443"/>
    </row>
    <row r="182" spans="1:29" s="116" customFormat="1" x14ac:dyDescent="0.25">
      <c r="A182" s="424"/>
      <c r="B182" s="136" t="s">
        <v>64</v>
      </c>
      <c r="C182" s="111"/>
      <c r="D182" s="425"/>
      <c r="E182" s="226">
        <f t="shared" si="4"/>
        <v>0</v>
      </c>
      <c r="F182" s="425"/>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112"/>
      <c r="AC182" s="447"/>
    </row>
    <row r="183" spans="1:29" x14ac:dyDescent="0.25">
      <c r="A183" s="142">
        <v>160</v>
      </c>
      <c r="B183" s="110"/>
      <c r="C183" s="105"/>
      <c r="D183" s="82"/>
      <c r="E183" s="105">
        <f t="shared" si="4"/>
        <v>0</v>
      </c>
      <c r="F183" s="82" t="s">
        <v>65</v>
      </c>
      <c r="G183" s="82"/>
      <c r="H183" s="82"/>
      <c r="I183" s="82"/>
      <c r="J183" s="82"/>
      <c r="K183" s="82"/>
      <c r="L183" s="82"/>
      <c r="M183" s="82"/>
      <c r="N183" s="82"/>
      <c r="O183" s="82"/>
      <c r="P183" s="82"/>
      <c r="Q183" s="82"/>
      <c r="R183" s="82"/>
      <c r="S183" s="82"/>
      <c r="T183" s="82"/>
      <c r="U183" s="82"/>
      <c r="V183" s="82"/>
      <c r="W183" s="82"/>
      <c r="X183" s="82"/>
      <c r="Y183" s="82"/>
      <c r="Z183" s="82"/>
      <c r="AA183" s="82"/>
      <c r="AB183" s="106"/>
      <c r="AC183" s="443"/>
    </row>
    <row r="184" spans="1:29" x14ac:dyDescent="0.25">
      <c r="A184" s="142"/>
      <c r="B184" s="136" t="s">
        <v>68</v>
      </c>
      <c r="C184" s="105"/>
      <c r="D184" s="82"/>
      <c r="E184" s="226">
        <f t="shared" si="4"/>
        <v>0</v>
      </c>
      <c r="F184" s="82"/>
      <c r="G184" s="82"/>
      <c r="H184" s="82"/>
      <c r="I184" s="82"/>
      <c r="J184" s="82"/>
      <c r="K184" s="82"/>
      <c r="L184" s="82"/>
      <c r="M184" s="82"/>
      <c r="N184" s="82"/>
      <c r="O184" s="82"/>
      <c r="P184" s="82"/>
      <c r="Q184" s="82"/>
      <c r="R184" s="82"/>
      <c r="S184" s="82"/>
      <c r="T184" s="82"/>
      <c r="U184" s="82"/>
      <c r="V184" s="82"/>
      <c r="W184" s="82"/>
      <c r="X184" s="82"/>
      <c r="Y184" s="82"/>
      <c r="Z184" s="82"/>
      <c r="AA184" s="82"/>
      <c r="AB184" s="106"/>
      <c r="AC184" s="443"/>
    </row>
    <row r="185" spans="1:29" x14ac:dyDescent="0.25">
      <c r="A185" s="142">
        <v>161</v>
      </c>
      <c r="B185" s="433"/>
      <c r="C185" s="105"/>
      <c r="D185" s="82"/>
      <c r="E185" s="105">
        <f t="shared" si="4"/>
        <v>0</v>
      </c>
      <c r="F185" s="82" t="s">
        <v>69</v>
      </c>
      <c r="G185" s="82"/>
      <c r="H185" s="82"/>
      <c r="I185" s="82"/>
      <c r="J185" s="82"/>
      <c r="K185" s="82"/>
      <c r="L185" s="82"/>
      <c r="M185" s="82"/>
      <c r="N185" s="82"/>
      <c r="O185" s="82"/>
      <c r="P185" s="82"/>
      <c r="Q185" s="82"/>
      <c r="R185" s="82"/>
      <c r="S185" s="82"/>
      <c r="T185" s="82"/>
      <c r="U185" s="82"/>
      <c r="V185" s="82"/>
      <c r="W185" s="82"/>
      <c r="X185" s="82"/>
      <c r="Y185" s="82"/>
      <c r="Z185" s="82"/>
      <c r="AA185" s="82"/>
      <c r="AB185" s="106"/>
      <c r="AC185" s="443"/>
    </row>
    <row r="186" spans="1:29" x14ac:dyDescent="0.25">
      <c r="A186" s="142">
        <v>162</v>
      </c>
      <c r="B186" s="110"/>
      <c r="C186" s="105"/>
      <c r="D186" s="82"/>
      <c r="E186" s="105">
        <f t="shared" si="4"/>
        <v>0</v>
      </c>
      <c r="F186" s="82" t="s">
        <v>69</v>
      </c>
      <c r="G186" s="82"/>
      <c r="H186" s="82"/>
      <c r="I186" s="82"/>
      <c r="J186" s="82"/>
      <c r="K186" s="82"/>
      <c r="L186" s="82"/>
      <c r="M186" s="82"/>
      <c r="N186" s="82"/>
      <c r="O186" s="82"/>
      <c r="P186" s="82"/>
      <c r="Q186" s="82"/>
      <c r="R186" s="82"/>
      <c r="S186" s="82"/>
      <c r="T186" s="82"/>
      <c r="U186" s="82"/>
      <c r="V186" s="82"/>
      <c r="W186" s="82"/>
      <c r="X186" s="82"/>
      <c r="Y186" s="82"/>
      <c r="Z186" s="82"/>
      <c r="AA186" s="82"/>
      <c r="AB186" s="106"/>
      <c r="AC186" s="443"/>
    </row>
    <row r="187" spans="1:29" x14ac:dyDescent="0.25">
      <c r="A187" s="142">
        <v>163</v>
      </c>
      <c r="B187" s="110"/>
      <c r="C187" s="105"/>
      <c r="D187" s="82"/>
      <c r="E187" s="105">
        <f t="shared" si="4"/>
        <v>0</v>
      </c>
      <c r="F187" s="82" t="s">
        <v>69</v>
      </c>
      <c r="G187" s="82"/>
      <c r="H187" s="82"/>
      <c r="I187" s="82"/>
      <c r="J187" s="82"/>
      <c r="K187" s="82"/>
      <c r="L187" s="82"/>
      <c r="M187" s="82"/>
      <c r="N187" s="82"/>
      <c r="O187" s="82"/>
      <c r="P187" s="82"/>
      <c r="Q187" s="82"/>
      <c r="R187" s="82"/>
      <c r="S187" s="82"/>
      <c r="T187" s="82"/>
      <c r="U187" s="82"/>
      <c r="V187" s="82"/>
      <c r="W187" s="82"/>
      <c r="X187" s="82"/>
      <c r="Y187" s="82"/>
      <c r="Z187" s="82"/>
      <c r="AA187" s="82"/>
      <c r="AB187" s="106"/>
      <c r="AC187" s="443"/>
    </row>
    <row r="188" spans="1:29" x14ac:dyDescent="0.25">
      <c r="A188" s="142">
        <v>164</v>
      </c>
      <c r="B188" s="110"/>
      <c r="C188" s="105"/>
      <c r="D188" s="82"/>
      <c r="E188" s="105">
        <f t="shared" si="4"/>
        <v>0</v>
      </c>
      <c r="F188" s="82" t="s">
        <v>69</v>
      </c>
      <c r="G188" s="82"/>
      <c r="H188" s="82"/>
      <c r="I188" s="82"/>
      <c r="J188" s="82"/>
      <c r="K188" s="82"/>
      <c r="L188" s="82"/>
      <c r="M188" s="82"/>
      <c r="N188" s="82"/>
      <c r="O188" s="82"/>
      <c r="P188" s="82"/>
      <c r="Q188" s="82"/>
      <c r="R188" s="82"/>
      <c r="S188" s="82"/>
      <c r="T188" s="82"/>
      <c r="U188" s="82"/>
      <c r="V188" s="82"/>
      <c r="W188" s="82"/>
      <c r="X188" s="82"/>
      <c r="Y188" s="82"/>
      <c r="Z188" s="82"/>
      <c r="AA188" s="82"/>
      <c r="AB188" s="106"/>
      <c r="AC188" s="443"/>
    </row>
    <row r="189" spans="1:29" x14ac:dyDescent="0.25">
      <c r="A189" s="142">
        <v>165</v>
      </c>
      <c r="B189" s="110"/>
      <c r="C189" s="105"/>
      <c r="D189" s="82"/>
      <c r="E189" s="105">
        <f t="shared" si="4"/>
        <v>0</v>
      </c>
      <c r="F189" s="82" t="s">
        <v>69</v>
      </c>
      <c r="G189" s="82"/>
      <c r="H189" s="82"/>
      <c r="I189" s="82"/>
      <c r="J189" s="82"/>
      <c r="K189" s="82"/>
      <c r="L189" s="82"/>
      <c r="M189" s="82"/>
      <c r="N189" s="82"/>
      <c r="O189" s="82"/>
      <c r="P189" s="82"/>
      <c r="Q189" s="82"/>
      <c r="R189" s="82"/>
      <c r="S189" s="82"/>
      <c r="T189" s="82"/>
      <c r="U189" s="82"/>
      <c r="V189" s="82"/>
      <c r="W189" s="82"/>
      <c r="X189" s="82"/>
      <c r="Y189" s="82"/>
      <c r="Z189" s="82"/>
      <c r="AA189" s="82"/>
      <c r="AB189" s="106"/>
      <c r="AC189" s="443"/>
    </row>
    <row r="190" spans="1:29" x14ac:dyDescent="0.25">
      <c r="A190" s="142">
        <v>166</v>
      </c>
      <c r="B190" s="110"/>
      <c r="C190" s="105"/>
      <c r="D190" s="82"/>
      <c r="E190" s="105">
        <f t="shared" si="4"/>
        <v>0</v>
      </c>
      <c r="F190" s="82" t="s">
        <v>69</v>
      </c>
      <c r="G190" s="82"/>
      <c r="H190" s="82"/>
      <c r="I190" s="82"/>
      <c r="J190" s="82"/>
      <c r="K190" s="82"/>
      <c r="L190" s="82"/>
      <c r="M190" s="82"/>
      <c r="N190" s="82"/>
      <c r="O190" s="82"/>
      <c r="P190" s="82"/>
      <c r="Q190" s="82"/>
      <c r="R190" s="82"/>
      <c r="S190" s="82"/>
      <c r="T190" s="82"/>
      <c r="U190" s="82"/>
      <c r="V190" s="82"/>
      <c r="W190" s="82"/>
      <c r="X190" s="82"/>
      <c r="Y190" s="82"/>
      <c r="Z190" s="82"/>
      <c r="AA190" s="82"/>
      <c r="AB190" s="106"/>
      <c r="AC190" s="443"/>
    </row>
    <row r="191" spans="1:29" s="116" customFormat="1" x14ac:dyDescent="0.25">
      <c r="A191" s="424"/>
      <c r="B191" s="136" t="s">
        <v>70</v>
      </c>
      <c r="C191" s="111"/>
      <c r="D191" s="425"/>
      <c r="E191" s="226">
        <f t="shared" si="4"/>
        <v>0</v>
      </c>
      <c r="F191" s="425"/>
      <c r="G191" s="628"/>
      <c r="H191" s="628"/>
      <c r="I191" s="628"/>
      <c r="J191" s="628"/>
      <c r="K191" s="628"/>
      <c r="L191" s="628"/>
      <c r="M191" s="628"/>
      <c r="N191" s="628"/>
      <c r="O191" s="628"/>
      <c r="P191" s="628"/>
      <c r="Q191" s="628"/>
      <c r="R191" s="628"/>
      <c r="S191" s="628"/>
      <c r="T191" s="628"/>
      <c r="U191" s="628"/>
      <c r="V191" s="628"/>
      <c r="W191" s="628"/>
      <c r="X191" s="628"/>
      <c r="Y191" s="628"/>
      <c r="Z191" s="628"/>
      <c r="AA191" s="628"/>
      <c r="AB191" s="112"/>
      <c r="AC191" s="447"/>
    </row>
    <row r="192" spans="1:29" x14ac:dyDescent="0.25">
      <c r="A192" s="142">
        <v>167</v>
      </c>
      <c r="B192" s="110"/>
      <c r="C192" s="105"/>
      <c r="D192" s="82"/>
      <c r="E192" s="105">
        <f t="shared" si="4"/>
        <v>0</v>
      </c>
      <c r="F192" s="82" t="s">
        <v>71</v>
      </c>
      <c r="G192" s="82"/>
      <c r="H192" s="82"/>
      <c r="I192" s="82"/>
      <c r="J192" s="82"/>
      <c r="K192" s="82"/>
      <c r="L192" s="82"/>
      <c r="M192" s="82"/>
      <c r="N192" s="82"/>
      <c r="O192" s="82"/>
      <c r="P192" s="82"/>
      <c r="Q192" s="82"/>
      <c r="R192" s="82"/>
      <c r="S192" s="82"/>
      <c r="T192" s="82"/>
      <c r="U192" s="82"/>
      <c r="V192" s="82"/>
      <c r="W192" s="82"/>
      <c r="X192" s="82"/>
      <c r="Y192" s="82"/>
      <c r="Z192" s="82"/>
      <c r="AA192" s="82"/>
      <c r="AB192" s="106"/>
      <c r="AC192" s="443"/>
    </row>
    <row r="193" spans="1:29" x14ac:dyDescent="0.25">
      <c r="A193" s="142">
        <v>168</v>
      </c>
      <c r="B193" s="110"/>
      <c r="C193" s="105"/>
      <c r="D193" s="82"/>
      <c r="E193" s="105">
        <f t="shared" si="4"/>
        <v>0</v>
      </c>
      <c r="F193" s="82" t="s">
        <v>71</v>
      </c>
      <c r="G193" s="82"/>
      <c r="H193" s="82"/>
      <c r="I193" s="82"/>
      <c r="J193" s="82"/>
      <c r="K193" s="82"/>
      <c r="L193" s="82"/>
      <c r="M193" s="82"/>
      <c r="N193" s="82"/>
      <c r="O193" s="82"/>
      <c r="P193" s="82"/>
      <c r="Q193" s="82"/>
      <c r="R193" s="82"/>
      <c r="S193" s="82"/>
      <c r="T193" s="82"/>
      <c r="U193" s="82"/>
      <c r="V193" s="82"/>
      <c r="W193" s="82"/>
      <c r="X193" s="82"/>
      <c r="Y193" s="82"/>
      <c r="Z193" s="82"/>
      <c r="AA193" s="82"/>
      <c r="AB193" s="106"/>
      <c r="AC193" s="443"/>
    </row>
    <row r="194" spans="1:29" x14ac:dyDescent="0.25">
      <c r="A194" s="142">
        <v>169</v>
      </c>
      <c r="B194" s="110"/>
      <c r="C194" s="105"/>
      <c r="D194" s="82"/>
      <c r="E194" s="105">
        <f t="shared" si="4"/>
        <v>0</v>
      </c>
      <c r="F194" s="82" t="s">
        <v>71</v>
      </c>
      <c r="G194" s="82"/>
      <c r="H194" s="82"/>
      <c r="I194" s="82"/>
      <c r="J194" s="82"/>
      <c r="K194" s="82"/>
      <c r="L194" s="82"/>
      <c r="M194" s="82"/>
      <c r="N194" s="82"/>
      <c r="O194" s="82"/>
      <c r="P194" s="82"/>
      <c r="Q194" s="82"/>
      <c r="R194" s="82"/>
      <c r="S194" s="82"/>
      <c r="T194" s="82"/>
      <c r="U194" s="82"/>
      <c r="V194" s="82"/>
      <c r="W194" s="82"/>
      <c r="X194" s="82"/>
      <c r="Y194" s="82"/>
      <c r="Z194" s="82"/>
      <c r="AA194" s="82"/>
      <c r="AB194" s="106"/>
      <c r="AC194" s="443"/>
    </row>
    <row r="195" spans="1:29" x14ac:dyDescent="0.25">
      <c r="A195" s="142">
        <v>170</v>
      </c>
      <c r="B195" s="110"/>
      <c r="C195" s="105"/>
      <c r="D195" s="82"/>
      <c r="E195" s="105">
        <f t="shared" si="4"/>
        <v>0</v>
      </c>
      <c r="F195" s="82" t="s">
        <v>71</v>
      </c>
      <c r="G195" s="82"/>
      <c r="H195" s="82"/>
      <c r="I195" s="82"/>
      <c r="J195" s="82"/>
      <c r="K195" s="82"/>
      <c r="L195" s="82"/>
      <c r="M195" s="82"/>
      <c r="N195" s="82"/>
      <c r="O195" s="82"/>
      <c r="P195" s="82"/>
      <c r="Q195" s="82"/>
      <c r="R195" s="82"/>
      <c r="S195" s="82"/>
      <c r="T195" s="82"/>
      <c r="U195" s="82"/>
      <c r="V195" s="82"/>
      <c r="W195" s="82"/>
      <c r="X195" s="82"/>
      <c r="Y195" s="82"/>
      <c r="Z195" s="82"/>
      <c r="AA195" s="82"/>
      <c r="AB195" s="106"/>
      <c r="AC195" s="443"/>
    </row>
    <row r="196" spans="1:29" x14ac:dyDescent="0.25">
      <c r="A196" s="142">
        <v>171</v>
      </c>
      <c r="B196" s="110"/>
      <c r="C196" s="105"/>
      <c r="D196" s="82"/>
      <c r="E196" s="105">
        <f t="shared" si="4"/>
        <v>0</v>
      </c>
      <c r="F196" s="82" t="s">
        <v>71</v>
      </c>
      <c r="G196" s="82"/>
      <c r="H196" s="82"/>
      <c r="I196" s="82"/>
      <c r="J196" s="82"/>
      <c r="K196" s="82"/>
      <c r="L196" s="82"/>
      <c r="M196" s="82"/>
      <c r="N196" s="82"/>
      <c r="O196" s="82"/>
      <c r="P196" s="82"/>
      <c r="Q196" s="82"/>
      <c r="R196" s="82"/>
      <c r="S196" s="82"/>
      <c r="T196" s="82"/>
      <c r="U196" s="82"/>
      <c r="V196" s="82"/>
      <c r="W196" s="82"/>
      <c r="X196" s="82"/>
      <c r="Y196" s="82"/>
      <c r="Z196" s="82"/>
      <c r="AA196" s="82"/>
      <c r="AB196" s="106"/>
      <c r="AC196" s="443"/>
    </row>
    <row r="197" spans="1:29" x14ac:dyDescent="0.25">
      <c r="A197" s="142">
        <v>172</v>
      </c>
      <c r="B197" s="110"/>
      <c r="C197" s="105"/>
      <c r="D197" s="82"/>
      <c r="E197" s="105">
        <f t="shared" si="4"/>
        <v>0</v>
      </c>
      <c r="F197" s="82" t="s">
        <v>71</v>
      </c>
      <c r="G197" s="82"/>
      <c r="H197" s="82"/>
      <c r="I197" s="82"/>
      <c r="J197" s="82"/>
      <c r="K197" s="82"/>
      <c r="L197" s="82"/>
      <c r="M197" s="82"/>
      <c r="N197" s="82"/>
      <c r="O197" s="82"/>
      <c r="P197" s="82"/>
      <c r="Q197" s="82"/>
      <c r="R197" s="82"/>
      <c r="S197" s="82"/>
      <c r="T197" s="82"/>
      <c r="U197" s="82"/>
      <c r="V197" s="82"/>
      <c r="W197" s="82"/>
      <c r="X197" s="82"/>
      <c r="Y197" s="82"/>
      <c r="Z197" s="82"/>
      <c r="AA197" s="82"/>
      <c r="AB197" s="106"/>
      <c r="AC197" s="443"/>
    </row>
    <row r="198" spans="1:29" x14ac:dyDescent="0.25">
      <c r="A198" s="142">
        <v>173</v>
      </c>
      <c r="B198" s="435"/>
      <c r="C198" s="105"/>
      <c r="D198" s="82"/>
      <c r="E198" s="105">
        <f t="shared" si="4"/>
        <v>0</v>
      </c>
      <c r="F198" s="82" t="s">
        <v>71</v>
      </c>
      <c r="G198" s="82"/>
      <c r="H198" s="82"/>
      <c r="I198" s="82"/>
      <c r="J198" s="82"/>
      <c r="K198" s="82"/>
      <c r="L198" s="82"/>
      <c r="M198" s="82"/>
      <c r="N198" s="82"/>
      <c r="O198" s="82"/>
      <c r="P198" s="82"/>
      <c r="Q198" s="82"/>
      <c r="R198" s="82"/>
      <c r="S198" s="82"/>
      <c r="T198" s="82"/>
      <c r="U198" s="82"/>
      <c r="V198" s="82"/>
      <c r="W198" s="82"/>
      <c r="X198" s="82"/>
      <c r="Y198" s="82"/>
      <c r="Z198" s="82"/>
      <c r="AA198" s="82"/>
      <c r="AB198" s="106"/>
      <c r="AC198" s="443"/>
    </row>
    <row r="199" spans="1:29" x14ac:dyDescent="0.25">
      <c r="A199" s="142">
        <v>174</v>
      </c>
      <c r="B199" s="435"/>
      <c r="C199" s="105"/>
      <c r="D199" s="82"/>
      <c r="E199" s="105">
        <f t="shared" si="4"/>
        <v>0</v>
      </c>
      <c r="F199" s="82" t="s">
        <v>71</v>
      </c>
      <c r="G199" s="82"/>
      <c r="H199" s="82"/>
      <c r="I199" s="82"/>
      <c r="J199" s="82"/>
      <c r="K199" s="82"/>
      <c r="L199" s="82"/>
      <c r="M199" s="82"/>
      <c r="N199" s="82"/>
      <c r="O199" s="82"/>
      <c r="P199" s="82"/>
      <c r="Q199" s="82"/>
      <c r="R199" s="82"/>
      <c r="S199" s="82"/>
      <c r="T199" s="82"/>
      <c r="U199" s="82"/>
      <c r="V199" s="82"/>
      <c r="W199" s="82"/>
      <c r="X199" s="82"/>
      <c r="Y199" s="82"/>
      <c r="Z199" s="82"/>
      <c r="AA199" s="82"/>
      <c r="AB199" s="106"/>
      <c r="AC199" s="443"/>
    </row>
    <row r="200" spans="1:29" x14ac:dyDescent="0.25">
      <c r="A200" s="142">
        <v>175</v>
      </c>
      <c r="B200" s="110"/>
      <c r="C200" s="105"/>
      <c r="D200" s="82"/>
      <c r="E200" s="105">
        <f t="shared" si="4"/>
        <v>0</v>
      </c>
      <c r="F200" s="82" t="s">
        <v>71</v>
      </c>
      <c r="G200" s="82"/>
      <c r="H200" s="82"/>
      <c r="I200" s="82"/>
      <c r="J200" s="82"/>
      <c r="K200" s="82"/>
      <c r="L200" s="82"/>
      <c r="M200" s="82"/>
      <c r="N200" s="82"/>
      <c r="O200" s="82"/>
      <c r="P200" s="82"/>
      <c r="Q200" s="82"/>
      <c r="R200" s="82"/>
      <c r="S200" s="82"/>
      <c r="T200" s="82"/>
      <c r="U200" s="82"/>
      <c r="V200" s="82"/>
      <c r="W200" s="82"/>
      <c r="X200" s="82"/>
      <c r="Y200" s="82"/>
      <c r="Z200" s="82"/>
      <c r="AA200" s="82"/>
      <c r="AB200" s="106"/>
      <c r="AC200" s="443"/>
    </row>
    <row r="201" spans="1:29" x14ac:dyDescent="0.25">
      <c r="A201" s="142">
        <v>176</v>
      </c>
      <c r="B201" s="110"/>
      <c r="C201" s="105"/>
      <c r="D201" s="82"/>
      <c r="E201" s="105">
        <f t="shared" si="4"/>
        <v>0</v>
      </c>
      <c r="F201" s="82" t="s">
        <v>71</v>
      </c>
      <c r="G201" s="82"/>
      <c r="H201" s="82"/>
      <c r="I201" s="82"/>
      <c r="J201" s="82"/>
      <c r="K201" s="82"/>
      <c r="L201" s="82"/>
      <c r="M201" s="82"/>
      <c r="N201" s="82"/>
      <c r="O201" s="82"/>
      <c r="P201" s="82"/>
      <c r="Q201" s="82"/>
      <c r="R201" s="82"/>
      <c r="S201" s="82"/>
      <c r="T201" s="82"/>
      <c r="U201" s="82"/>
      <c r="V201" s="82"/>
      <c r="W201" s="82"/>
      <c r="X201" s="82"/>
      <c r="Y201" s="82"/>
      <c r="Z201" s="82"/>
      <c r="AA201" s="82"/>
      <c r="AB201" s="106"/>
      <c r="AC201" s="443"/>
    </row>
    <row r="202" spans="1:29" x14ac:dyDescent="0.25">
      <c r="A202" s="142">
        <v>177</v>
      </c>
      <c r="B202" s="110"/>
      <c r="C202" s="105"/>
      <c r="D202" s="82"/>
      <c r="E202" s="105">
        <f t="shared" si="4"/>
        <v>0</v>
      </c>
      <c r="F202" s="82" t="s">
        <v>71</v>
      </c>
      <c r="G202" s="82"/>
      <c r="H202" s="82"/>
      <c r="I202" s="82"/>
      <c r="J202" s="82"/>
      <c r="K202" s="82"/>
      <c r="L202" s="82"/>
      <c r="M202" s="82"/>
      <c r="N202" s="82"/>
      <c r="O202" s="82"/>
      <c r="P202" s="82"/>
      <c r="Q202" s="82"/>
      <c r="R202" s="82"/>
      <c r="S202" s="82"/>
      <c r="T202" s="82"/>
      <c r="U202" s="82"/>
      <c r="V202" s="82"/>
      <c r="W202" s="82"/>
      <c r="X202" s="82"/>
      <c r="Y202" s="82"/>
      <c r="Z202" s="82"/>
      <c r="AA202" s="82"/>
      <c r="AB202" s="106"/>
      <c r="AC202" s="443"/>
    </row>
    <row r="203" spans="1:29" x14ac:dyDescent="0.25">
      <c r="A203" s="142">
        <v>178</v>
      </c>
      <c r="B203" s="104"/>
      <c r="C203" s="105"/>
      <c r="D203" s="82"/>
      <c r="E203" s="105">
        <f t="shared" si="4"/>
        <v>0</v>
      </c>
      <c r="F203" s="82" t="s">
        <v>71</v>
      </c>
      <c r="G203" s="82"/>
      <c r="H203" s="82"/>
      <c r="I203" s="82"/>
      <c r="J203" s="82"/>
      <c r="K203" s="82"/>
      <c r="L203" s="82"/>
      <c r="M203" s="82"/>
      <c r="N203" s="82"/>
      <c r="O203" s="82"/>
      <c r="P203" s="82"/>
      <c r="Q203" s="82"/>
      <c r="R203" s="82"/>
      <c r="S203" s="82"/>
      <c r="T203" s="82"/>
      <c r="U203" s="82"/>
      <c r="V203" s="82"/>
      <c r="W203" s="82"/>
      <c r="X203" s="82"/>
      <c r="Y203" s="82"/>
      <c r="Z203" s="82"/>
      <c r="AA203" s="82"/>
      <c r="AB203" s="106"/>
      <c r="AC203" s="443"/>
    </row>
    <row r="204" spans="1:29" x14ac:dyDescent="0.25">
      <c r="A204" s="142">
        <v>179</v>
      </c>
      <c r="B204" s="104"/>
      <c r="C204" s="105"/>
      <c r="D204" s="82"/>
      <c r="E204" s="105">
        <f t="shared" si="4"/>
        <v>0</v>
      </c>
      <c r="F204" s="82" t="s">
        <v>71</v>
      </c>
      <c r="G204" s="82"/>
      <c r="H204" s="82"/>
      <c r="I204" s="82"/>
      <c r="J204" s="82"/>
      <c r="K204" s="82"/>
      <c r="L204" s="82"/>
      <c r="M204" s="82"/>
      <c r="N204" s="82"/>
      <c r="O204" s="82"/>
      <c r="P204" s="82"/>
      <c r="Q204" s="82"/>
      <c r="R204" s="82"/>
      <c r="S204" s="82"/>
      <c r="T204" s="82"/>
      <c r="U204" s="82"/>
      <c r="V204" s="82"/>
      <c r="W204" s="82"/>
      <c r="X204" s="82"/>
      <c r="Y204" s="82"/>
      <c r="Z204" s="82"/>
      <c r="AA204" s="82"/>
      <c r="AB204" s="106"/>
      <c r="AC204" s="443"/>
    </row>
    <row r="205" spans="1:29" x14ac:dyDescent="0.25">
      <c r="A205" s="142">
        <v>180</v>
      </c>
      <c r="B205" s="104"/>
      <c r="C205" s="105"/>
      <c r="D205" s="82"/>
      <c r="E205" s="105">
        <f t="shared" si="4"/>
        <v>0</v>
      </c>
      <c r="F205" s="82" t="s">
        <v>71</v>
      </c>
      <c r="G205" s="82"/>
      <c r="H205" s="82"/>
      <c r="I205" s="82"/>
      <c r="J205" s="82"/>
      <c r="K205" s="82"/>
      <c r="L205" s="82"/>
      <c r="M205" s="82"/>
      <c r="N205" s="82"/>
      <c r="O205" s="82"/>
      <c r="P205" s="82"/>
      <c r="Q205" s="82"/>
      <c r="R205" s="82"/>
      <c r="S205" s="82"/>
      <c r="T205" s="82"/>
      <c r="U205" s="82"/>
      <c r="V205" s="82"/>
      <c r="W205" s="82"/>
      <c r="X205" s="82"/>
      <c r="Y205" s="82"/>
      <c r="Z205" s="82"/>
      <c r="AA205" s="82"/>
      <c r="AB205" s="106"/>
      <c r="AC205" s="443"/>
    </row>
    <row r="206" spans="1:29" x14ac:dyDescent="0.25">
      <c r="A206" s="142">
        <v>181</v>
      </c>
      <c r="B206" s="104"/>
      <c r="C206" s="105"/>
      <c r="D206" s="82"/>
      <c r="E206" s="105">
        <f t="shared" si="4"/>
        <v>0</v>
      </c>
      <c r="F206" s="82" t="s">
        <v>71</v>
      </c>
      <c r="G206" s="82"/>
      <c r="H206" s="82"/>
      <c r="I206" s="82"/>
      <c r="J206" s="82"/>
      <c r="K206" s="82"/>
      <c r="L206" s="82"/>
      <c r="M206" s="82"/>
      <c r="N206" s="82"/>
      <c r="O206" s="82"/>
      <c r="P206" s="82"/>
      <c r="Q206" s="82"/>
      <c r="R206" s="82"/>
      <c r="S206" s="82"/>
      <c r="T206" s="82"/>
      <c r="U206" s="82"/>
      <c r="V206" s="82"/>
      <c r="W206" s="82"/>
      <c r="X206" s="82"/>
      <c r="Y206" s="82"/>
      <c r="Z206" s="82"/>
      <c r="AA206" s="82"/>
      <c r="AB206" s="106"/>
      <c r="AC206" s="443"/>
    </row>
    <row r="207" spans="1:29" x14ac:dyDescent="0.25">
      <c r="A207" s="142">
        <v>182</v>
      </c>
      <c r="B207" s="104"/>
      <c r="C207" s="105"/>
      <c r="D207" s="82"/>
      <c r="E207" s="105">
        <f t="shared" si="4"/>
        <v>0</v>
      </c>
      <c r="F207" s="82" t="s">
        <v>71</v>
      </c>
      <c r="G207" s="82"/>
      <c r="H207" s="82"/>
      <c r="I207" s="82"/>
      <c r="J207" s="82"/>
      <c r="K207" s="82"/>
      <c r="L207" s="82"/>
      <c r="M207" s="82"/>
      <c r="N207" s="82"/>
      <c r="O207" s="82"/>
      <c r="P207" s="82"/>
      <c r="Q207" s="82"/>
      <c r="R207" s="82"/>
      <c r="S207" s="82"/>
      <c r="T207" s="82"/>
      <c r="U207" s="82"/>
      <c r="V207" s="82"/>
      <c r="W207" s="82"/>
      <c r="X207" s="82"/>
      <c r="Y207" s="82"/>
      <c r="Z207" s="82"/>
      <c r="AA207" s="82"/>
      <c r="AB207" s="106"/>
      <c r="AC207" s="443"/>
    </row>
    <row r="208" spans="1:29" x14ac:dyDescent="0.25">
      <c r="A208" s="142">
        <v>183</v>
      </c>
      <c r="B208" s="104"/>
      <c r="C208" s="105"/>
      <c r="D208" s="82"/>
      <c r="E208" s="105">
        <f t="shared" si="4"/>
        <v>0</v>
      </c>
      <c r="F208" s="82" t="s">
        <v>71</v>
      </c>
      <c r="G208" s="82"/>
      <c r="H208" s="82"/>
      <c r="I208" s="82"/>
      <c r="J208" s="82"/>
      <c r="K208" s="82"/>
      <c r="L208" s="82"/>
      <c r="M208" s="82"/>
      <c r="N208" s="82"/>
      <c r="O208" s="82"/>
      <c r="P208" s="82"/>
      <c r="Q208" s="82"/>
      <c r="R208" s="82"/>
      <c r="S208" s="82"/>
      <c r="T208" s="82"/>
      <c r="U208" s="82"/>
      <c r="V208" s="82"/>
      <c r="W208" s="82"/>
      <c r="X208" s="82"/>
      <c r="Y208" s="82"/>
      <c r="Z208" s="82"/>
      <c r="AA208" s="82"/>
      <c r="AB208" s="106"/>
      <c r="AC208" s="443"/>
    </row>
    <row r="209" spans="1:29" x14ac:dyDescent="0.25">
      <c r="A209" s="142">
        <v>184</v>
      </c>
      <c r="B209" s="104"/>
      <c r="C209" s="105"/>
      <c r="D209" s="82"/>
      <c r="E209" s="105">
        <f t="shared" si="4"/>
        <v>0</v>
      </c>
      <c r="F209" s="82" t="s">
        <v>71</v>
      </c>
      <c r="G209" s="82"/>
      <c r="H209" s="82"/>
      <c r="I209" s="82"/>
      <c r="J209" s="82"/>
      <c r="K209" s="82"/>
      <c r="L209" s="82"/>
      <c r="M209" s="82"/>
      <c r="N209" s="82"/>
      <c r="O209" s="82"/>
      <c r="P209" s="82"/>
      <c r="Q209" s="82"/>
      <c r="R209" s="82"/>
      <c r="S209" s="82"/>
      <c r="T209" s="82"/>
      <c r="U209" s="82"/>
      <c r="V209" s="82"/>
      <c r="W209" s="82"/>
      <c r="X209" s="82"/>
      <c r="Y209" s="82"/>
      <c r="Z209" s="82"/>
      <c r="AA209" s="82"/>
      <c r="AB209" s="106"/>
      <c r="AC209" s="443"/>
    </row>
    <row r="210" spans="1:29" x14ac:dyDescent="0.25">
      <c r="A210" s="142">
        <v>185</v>
      </c>
      <c r="B210" s="104"/>
      <c r="C210" s="105"/>
      <c r="D210" s="82"/>
      <c r="E210" s="105">
        <f t="shared" si="4"/>
        <v>0</v>
      </c>
      <c r="F210" s="82" t="s">
        <v>71</v>
      </c>
      <c r="G210" s="82"/>
      <c r="H210" s="82"/>
      <c r="I210" s="82"/>
      <c r="J210" s="82"/>
      <c r="K210" s="82"/>
      <c r="L210" s="82"/>
      <c r="M210" s="82"/>
      <c r="N210" s="82"/>
      <c r="O210" s="82"/>
      <c r="P210" s="82"/>
      <c r="Q210" s="82"/>
      <c r="R210" s="82"/>
      <c r="S210" s="82"/>
      <c r="T210" s="82"/>
      <c r="U210" s="82"/>
      <c r="V210" s="82"/>
      <c r="W210" s="82"/>
      <c r="X210" s="82"/>
      <c r="Y210" s="82"/>
      <c r="Z210" s="82"/>
      <c r="AA210" s="82"/>
      <c r="AB210" s="106"/>
      <c r="AC210" s="443"/>
    </row>
    <row r="211" spans="1:29" x14ac:dyDescent="0.25">
      <c r="A211" s="142">
        <v>186</v>
      </c>
      <c r="B211" s="104"/>
      <c r="C211" s="105"/>
      <c r="D211" s="82"/>
      <c r="E211" s="105">
        <f t="shared" si="4"/>
        <v>0</v>
      </c>
      <c r="F211" s="82" t="s">
        <v>71</v>
      </c>
      <c r="G211" s="82"/>
      <c r="H211" s="82"/>
      <c r="I211" s="82"/>
      <c r="J211" s="82"/>
      <c r="K211" s="82"/>
      <c r="L211" s="82"/>
      <c r="M211" s="82"/>
      <c r="N211" s="82"/>
      <c r="O211" s="82"/>
      <c r="P211" s="82"/>
      <c r="Q211" s="82"/>
      <c r="R211" s="82"/>
      <c r="S211" s="82"/>
      <c r="T211" s="82"/>
      <c r="U211" s="82"/>
      <c r="V211" s="82"/>
      <c r="W211" s="82"/>
      <c r="X211" s="82"/>
      <c r="Y211" s="82"/>
      <c r="Z211" s="82"/>
      <c r="AA211" s="82"/>
      <c r="AB211" s="106"/>
      <c r="AC211" s="443"/>
    </row>
    <row r="212" spans="1:29" x14ac:dyDescent="0.25">
      <c r="A212" s="142">
        <v>187</v>
      </c>
      <c r="B212" s="104"/>
      <c r="C212" s="105"/>
      <c r="D212" s="82"/>
      <c r="E212" s="105">
        <f t="shared" si="4"/>
        <v>0</v>
      </c>
      <c r="F212" s="82" t="s">
        <v>71</v>
      </c>
      <c r="G212" s="82"/>
      <c r="H212" s="82"/>
      <c r="I212" s="82"/>
      <c r="J212" s="82"/>
      <c r="K212" s="82"/>
      <c r="L212" s="82"/>
      <c r="M212" s="82"/>
      <c r="N212" s="82"/>
      <c r="O212" s="82"/>
      <c r="P212" s="82"/>
      <c r="Q212" s="82"/>
      <c r="R212" s="82"/>
      <c r="S212" s="82"/>
      <c r="T212" s="82"/>
      <c r="U212" s="82"/>
      <c r="V212" s="82"/>
      <c r="W212" s="82"/>
      <c r="X212" s="82"/>
      <c r="Y212" s="82"/>
      <c r="Z212" s="82"/>
      <c r="AA212" s="82"/>
      <c r="AB212" s="106"/>
      <c r="AC212" s="443"/>
    </row>
    <row r="213" spans="1:29" x14ac:dyDescent="0.25">
      <c r="A213" s="142">
        <v>188</v>
      </c>
      <c r="B213" s="104"/>
      <c r="C213" s="105"/>
      <c r="D213" s="82"/>
      <c r="E213" s="105">
        <f t="shared" ref="E213:E272" si="5">C213-D213</f>
        <v>0</v>
      </c>
      <c r="F213" s="82" t="s">
        <v>71</v>
      </c>
      <c r="G213" s="82"/>
      <c r="H213" s="82"/>
      <c r="I213" s="82"/>
      <c r="J213" s="82"/>
      <c r="K213" s="82"/>
      <c r="L213" s="82"/>
      <c r="M213" s="82"/>
      <c r="N213" s="82"/>
      <c r="O213" s="82"/>
      <c r="P213" s="82"/>
      <c r="Q213" s="82"/>
      <c r="R213" s="82"/>
      <c r="S213" s="82"/>
      <c r="T213" s="82"/>
      <c r="U213" s="82"/>
      <c r="V213" s="82"/>
      <c r="W213" s="82"/>
      <c r="X213" s="82"/>
      <c r="Y213" s="82"/>
      <c r="Z213" s="82"/>
      <c r="AA213" s="82"/>
      <c r="AB213" s="106"/>
      <c r="AC213" s="443"/>
    </row>
    <row r="214" spans="1:29" x14ac:dyDescent="0.25">
      <c r="A214" s="142">
        <v>189</v>
      </c>
      <c r="B214" s="104"/>
      <c r="C214" s="105"/>
      <c r="D214" s="82"/>
      <c r="E214" s="105">
        <f t="shared" si="5"/>
        <v>0</v>
      </c>
      <c r="F214" s="82" t="s">
        <v>71</v>
      </c>
      <c r="G214" s="82"/>
      <c r="H214" s="82"/>
      <c r="I214" s="82"/>
      <c r="J214" s="82"/>
      <c r="K214" s="82"/>
      <c r="L214" s="82"/>
      <c r="M214" s="82"/>
      <c r="N214" s="82"/>
      <c r="O214" s="82"/>
      <c r="P214" s="82"/>
      <c r="Q214" s="82"/>
      <c r="R214" s="82"/>
      <c r="S214" s="82"/>
      <c r="T214" s="82"/>
      <c r="U214" s="82"/>
      <c r="V214" s="82"/>
      <c r="W214" s="82"/>
      <c r="X214" s="82"/>
      <c r="Y214" s="82"/>
      <c r="Z214" s="82"/>
      <c r="AA214" s="82"/>
      <c r="AB214" s="106"/>
      <c r="AC214" s="443"/>
    </row>
    <row r="215" spans="1:29" x14ac:dyDescent="0.25">
      <c r="A215" s="142">
        <v>190</v>
      </c>
      <c r="B215" s="104"/>
      <c r="C215" s="105"/>
      <c r="D215" s="82"/>
      <c r="E215" s="105">
        <f t="shared" si="5"/>
        <v>0</v>
      </c>
      <c r="F215" s="82" t="s">
        <v>71</v>
      </c>
      <c r="G215" s="82"/>
      <c r="H215" s="82"/>
      <c r="I215" s="82"/>
      <c r="J215" s="82"/>
      <c r="K215" s="82"/>
      <c r="L215" s="82"/>
      <c r="M215" s="82"/>
      <c r="N215" s="82"/>
      <c r="O215" s="82"/>
      <c r="P215" s="82"/>
      <c r="Q215" s="82"/>
      <c r="R215" s="82"/>
      <c r="S215" s="82"/>
      <c r="T215" s="82"/>
      <c r="U215" s="82"/>
      <c r="V215" s="82"/>
      <c r="W215" s="82"/>
      <c r="X215" s="82"/>
      <c r="Y215" s="82"/>
      <c r="Z215" s="82"/>
      <c r="AA215" s="82"/>
      <c r="AB215" s="106"/>
      <c r="AC215" s="443"/>
    </row>
    <row r="216" spans="1:29" x14ac:dyDescent="0.25">
      <c r="A216" s="142">
        <v>191</v>
      </c>
      <c r="B216" s="104"/>
      <c r="C216" s="105"/>
      <c r="D216" s="82"/>
      <c r="E216" s="105">
        <f t="shared" si="5"/>
        <v>0</v>
      </c>
      <c r="F216" s="82" t="s">
        <v>71</v>
      </c>
      <c r="G216" s="82"/>
      <c r="H216" s="82"/>
      <c r="I216" s="82"/>
      <c r="J216" s="82"/>
      <c r="K216" s="82"/>
      <c r="L216" s="82"/>
      <c r="M216" s="82"/>
      <c r="N216" s="82"/>
      <c r="O216" s="82"/>
      <c r="P216" s="82"/>
      <c r="Q216" s="82"/>
      <c r="R216" s="82"/>
      <c r="S216" s="82"/>
      <c r="T216" s="82"/>
      <c r="U216" s="82"/>
      <c r="V216" s="82"/>
      <c r="W216" s="82"/>
      <c r="X216" s="82"/>
      <c r="Y216" s="82"/>
      <c r="Z216" s="82"/>
      <c r="AA216" s="82"/>
      <c r="AB216" s="106"/>
      <c r="AC216" s="443"/>
    </row>
    <row r="217" spans="1:29" x14ac:dyDescent="0.25">
      <c r="A217" s="142">
        <v>192</v>
      </c>
      <c r="B217" s="104"/>
      <c r="C217" s="105"/>
      <c r="D217" s="82"/>
      <c r="E217" s="105">
        <f t="shared" si="5"/>
        <v>0</v>
      </c>
      <c r="F217" s="82" t="s">
        <v>71</v>
      </c>
      <c r="G217" s="82"/>
      <c r="H217" s="82"/>
      <c r="I217" s="82"/>
      <c r="J217" s="82"/>
      <c r="K217" s="82"/>
      <c r="L217" s="82"/>
      <c r="M217" s="82"/>
      <c r="N217" s="82"/>
      <c r="O217" s="82"/>
      <c r="P217" s="82"/>
      <c r="Q217" s="82"/>
      <c r="R217" s="82"/>
      <c r="S217" s="82"/>
      <c r="T217" s="82"/>
      <c r="U217" s="82"/>
      <c r="V217" s="82"/>
      <c r="W217" s="82"/>
      <c r="X217" s="82"/>
      <c r="Y217" s="82"/>
      <c r="Z217" s="82"/>
      <c r="AA217" s="82"/>
      <c r="AB217" s="106"/>
      <c r="AC217" s="443"/>
    </row>
    <row r="218" spans="1:29" x14ac:dyDescent="0.25">
      <c r="A218" s="142">
        <v>193</v>
      </c>
      <c r="B218" s="104"/>
      <c r="C218" s="105"/>
      <c r="D218" s="82"/>
      <c r="E218" s="105">
        <f t="shared" si="5"/>
        <v>0</v>
      </c>
      <c r="F218" s="82" t="s">
        <v>71</v>
      </c>
      <c r="G218" s="82"/>
      <c r="H218" s="82"/>
      <c r="I218" s="82"/>
      <c r="J218" s="82"/>
      <c r="K218" s="82"/>
      <c r="L218" s="82"/>
      <c r="M218" s="82"/>
      <c r="N218" s="82"/>
      <c r="O218" s="82"/>
      <c r="P218" s="82"/>
      <c r="Q218" s="82"/>
      <c r="R218" s="82"/>
      <c r="S218" s="82"/>
      <c r="T218" s="82"/>
      <c r="U218" s="82"/>
      <c r="V218" s="82"/>
      <c r="W218" s="82"/>
      <c r="X218" s="82"/>
      <c r="Y218" s="82"/>
      <c r="Z218" s="82"/>
      <c r="AA218" s="82"/>
      <c r="AB218" s="106"/>
      <c r="AC218" s="443"/>
    </row>
    <row r="219" spans="1:29" x14ac:dyDescent="0.25">
      <c r="A219" s="142">
        <v>194</v>
      </c>
      <c r="B219" s="104"/>
      <c r="C219" s="105"/>
      <c r="D219" s="82"/>
      <c r="E219" s="105">
        <f t="shared" si="5"/>
        <v>0</v>
      </c>
      <c r="F219" s="82" t="s">
        <v>71</v>
      </c>
      <c r="G219" s="82"/>
      <c r="H219" s="82"/>
      <c r="I219" s="82"/>
      <c r="J219" s="82"/>
      <c r="K219" s="82"/>
      <c r="L219" s="82"/>
      <c r="M219" s="82"/>
      <c r="N219" s="82"/>
      <c r="O219" s="82"/>
      <c r="P219" s="82"/>
      <c r="Q219" s="82"/>
      <c r="R219" s="82"/>
      <c r="S219" s="82"/>
      <c r="T219" s="82"/>
      <c r="U219" s="82"/>
      <c r="V219" s="82"/>
      <c r="W219" s="82"/>
      <c r="X219" s="82"/>
      <c r="Y219" s="82"/>
      <c r="Z219" s="82"/>
      <c r="AA219" s="82"/>
      <c r="AB219" s="106"/>
      <c r="AC219" s="443"/>
    </row>
    <row r="220" spans="1:29" x14ac:dyDescent="0.25">
      <c r="A220" s="142">
        <v>195</v>
      </c>
      <c r="B220" s="104"/>
      <c r="C220" s="105"/>
      <c r="D220" s="82"/>
      <c r="E220" s="105">
        <f t="shared" si="5"/>
        <v>0</v>
      </c>
      <c r="F220" s="82" t="s">
        <v>71</v>
      </c>
      <c r="G220" s="82"/>
      <c r="H220" s="82"/>
      <c r="I220" s="82"/>
      <c r="J220" s="82"/>
      <c r="K220" s="82"/>
      <c r="L220" s="82"/>
      <c r="M220" s="82"/>
      <c r="N220" s="82"/>
      <c r="O220" s="82"/>
      <c r="P220" s="82"/>
      <c r="Q220" s="82"/>
      <c r="R220" s="82"/>
      <c r="S220" s="82"/>
      <c r="T220" s="82"/>
      <c r="U220" s="82"/>
      <c r="V220" s="82"/>
      <c r="W220" s="82"/>
      <c r="X220" s="82"/>
      <c r="Y220" s="82"/>
      <c r="Z220" s="82"/>
      <c r="AA220" s="82"/>
      <c r="AB220" s="106"/>
      <c r="AC220" s="200"/>
    </row>
    <row r="221" spans="1:29" x14ac:dyDescent="0.25">
      <c r="A221" s="142">
        <v>196</v>
      </c>
      <c r="B221" s="104"/>
      <c r="C221" s="105"/>
      <c r="D221" s="82"/>
      <c r="E221" s="105">
        <f t="shared" si="5"/>
        <v>0</v>
      </c>
      <c r="F221" s="82" t="s">
        <v>71</v>
      </c>
      <c r="G221" s="82"/>
      <c r="H221" s="82"/>
      <c r="I221" s="82"/>
      <c r="J221" s="82"/>
      <c r="K221" s="82"/>
      <c r="L221" s="82"/>
      <c r="M221" s="82"/>
      <c r="N221" s="82"/>
      <c r="O221" s="82"/>
      <c r="P221" s="82"/>
      <c r="Q221" s="82"/>
      <c r="R221" s="82"/>
      <c r="S221" s="82"/>
      <c r="T221" s="82"/>
      <c r="U221" s="82"/>
      <c r="V221" s="82"/>
      <c r="W221" s="82"/>
      <c r="X221" s="82"/>
      <c r="Y221" s="82"/>
      <c r="Z221" s="82"/>
      <c r="AA221" s="82"/>
      <c r="AB221" s="106"/>
      <c r="AC221" s="200"/>
    </row>
    <row r="222" spans="1:29" x14ac:dyDescent="0.25">
      <c r="A222" s="142">
        <v>197</v>
      </c>
      <c r="B222" s="104"/>
      <c r="C222" s="105"/>
      <c r="D222" s="82"/>
      <c r="E222" s="105">
        <f t="shared" si="5"/>
        <v>0</v>
      </c>
      <c r="F222" s="82" t="s">
        <v>71</v>
      </c>
      <c r="G222" s="82"/>
      <c r="H222" s="82"/>
      <c r="I222" s="82"/>
      <c r="J222" s="82"/>
      <c r="K222" s="82"/>
      <c r="L222" s="82"/>
      <c r="M222" s="82"/>
      <c r="N222" s="82"/>
      <c r="O222" s="82"/>
      <c r="P222" s="82"/>
      <c r="Q222" s="82"/>
      <c r="R222" s="82"/>
      <c r="S222" s="82"/>
      <c r="T222" s="82"/>
      <c r="U222" s="82"/>
      <c r="V222" s="82"/>
      <c r="W222" s="82"/>
      <c r="X222" s="82"/>
      <c r="Y222" s="82"/>
      <c r="Z222" s="82"/>
      <c r="AA222" s="82"/>
      <c r="AB222" s="106"/>
      <c r="AC222" s="200"/>
    </row>
    <row r="223" spans="1:29" x14ac:dyDescent="0.25">
      <c r="A223" s="142">
        <v>198</v>
      </c>
      <c r="B223" s="104"/>
      <c r="C223" s="105"/>
      <c r="D223" s="82"/>
      <c r="E223" s="105">
        <f t="shared" si="5"/>
        <v>0</v>
      </c>
      <c r="F223" s="82" t="s">
        <v>71</v>
      </c>
      <c r="G223" s="82"/>
      <c r="H223" s="82"/>
      <c r="I223" s="82"/>
      <c r="J223" s="82"/>
      <c r="K223" s="82"/>
      <c r="L223" s="82"/>
      <c r="M223" s="82"/>
      <c r="N223" s="82"/>
      <c r="O223" s="82"/>
      <c r="P223" s="82"/>
      <c r="Q223" s="82"/>
      <c r="R223" s="82"/>
      <c r="S223" s="82"/>
      <c r="T223" s="82"/>
      <c r="U223" s="82"/>
      <c r="V223" s="82"/>
      <c r="W223" s="82"/>
      <c r="X223" s="82"/>
      <c r="Y223" s="82"/>
      <c r="Z223" s="82"/>
      <c r="AA223" s="82"/>
      <c r="AB223" s="106"/>
      <c r="AC223" s="200"/>
    </row>
    <row r="224" spans="1:29" x14ac:dyDescent="0.25">
      <c r="A224" s="142">
        <v>199</v>
      </c>
      <c r="B224" s="104"/>
      <c r="C224" s="105"/>
      <c r="D224" s="82"/>
      <c r="E224" s="105">
        <f t="shared" si="5"/>
        <v>0</v>
      </c>
      <c r="F224" s="82" t="s">
        <v>71</v>
      </c>
      <c r="G224" s="82"/>
      <c r="H224" s="82"/>
      <c r="I224" s="82"/>
      <c r="J224" s="82"/>
      <c r="K224" s="82"/>
      <c r="L224" s="82"/>
      <c r="M224" s="82"/>
      <c r="N224" s="82"/>
      <c r="O224" s="82"/>
      <c r="P224" s="82"/>
      <c r="Q224" s="82"/>
      <c r="R224" s="82"/>
      <c r="S224" s="82"/>
      <c r="T224" s="82"/>
      <c r="U224" s="82"/>
      <c r="V224" s="82"/>
      <c r="W224" s="82"/>
      <c r="X224" s="82"/>
      <c r="Y224" s="82"/>
      <c r="Z224" s="82"/>
      <c r="AA224" s="82"/>
      <c r="AB224" s="106"/>
      <c r="AC224" s="200"/>
    </row>
    <row r="225" spans="1:29" x14ac:dyDescent="0.25">
      <c r="A225" s="142">
        <v>200</v>
      </c>
      <c r="B225" s="104"/>
      <c r="C225" s="105"/>
      <c r="D225" s="82"/>
      <c r="E225" s="105">
        <f t="shared" si="5"/>
        <v>0</v>
      </c>
      <c r="F225" s="82" t="s">
        <v>71</v>
      </c>
      <c r="G225" s="82"/>
      <c r="H225" s="82"/>
      <c r="I225" s="82"/>
      <c r="J225" s="82"/>
      <c r="K225" s="82"/>
      <c r="L225" s="82"/>
      <c r="M225" s="82"/>
      <c r="N225" s="82"/>
      <c r="O225" s="82"/>
      <c r="P225" s="82"/>
      <c r="Q225" s="82"/>
      <c r="R225" s="82"/>
      <c r="S225" s="82"/>
      <c r="T225" s="82"/>
      <c r="U225" s="82"/>
      <c r="V225" s="82"/>
      <c r="W225" s="82"/>
      <c r="X225" s="82"/>
      <c r="Y225" s="82"/>
      <c r="Z225" s="82"/>
      <c r="AA225" s="82"/>
      <c r="AB225" s="106"/>
      <c r="AC225" s="200"/>
    </row>
    <row r="226" spans="1:29" x14ac:dyDescent="0.25">
      <c r="A226" s="142">
        <v>201</v>
      </c>
      <c r="B226" s="104"/>
      <c r="C226" s="105"/>
      <c r="D226" s="82"/>
      <c r="E226" s="105">
        <f t="shared" si="5"/>
        <v>0</v>
      </c>
      <c r="F226" s="82" t="s">
        <v>71</v>
      </c>
      <c r="G226" s="82"/>
      <c r="H226" s="82"/>
      <c r="I226" s="82"/>
      <c r="J226" s="82"/>
      <c r="K226" s="82"/>
      <c r="L226" s="82"/>
      <c r="M226" s="82"/>
      <c r="N226" s="82"/>
      <c r="O226" s="82"/>
      <c r="P226" s="82"/>
      <c r="Q226" s="82"/>
      <c r="R226" s="82"/>
      <c r="S226" s="82"/>
      <c r="T226" s="82"/>
      <c r="U226" s="82"/>
      <c r="V226" s="82"/>
      <c r="W226" s="82"/>
      <c r="X226" s="82"/>
      <c r="Y226" s="82"/>
      <c r="Z226" s="82"/>
      <c r="AA226" s="82"/>
      <c r="AB226" s="106"/>
      <c r="AC226" s="200"/>
    </row>
    <row r="227" spans="1:29" x14ac:dyDescent="0.25">
      <c r="A227" s="142">
        <v>202</v>
      </c>
      <c r="B227" s="104"/>
      <c r="C227" s="105"/>
      <c r="D227" s="82"/>
      <c r="E227" s="105">
        <f t="shared" si="5"/>
        <v>0</v>
      </c>
      <c r="F227" s="82" t="s">
        <v>71</v>
      </c>
      <c r="G227" s="82"/>
      <c r="H227" s="82"/>
      <c r="I227" s="82"/>
      <c r="J227" s="82"/>
      <c r="K227" s="82"/>
      <c r="L227" s="82"/>
      <c r="M227" s="82"/>
      <c r="N227" s="82"/>
      <c r="O227" s="82"/>
      <c r="P227" s="82"/>
      <c r="Q227" s="82"/>
      <c r="R227" s="82"/>
      <c r="S227" s="82"/>
      <c r="T227" s="82"/>
      <c r="U227" s="82"/>
      <c r="V227" s="82"/>
      <c r="W227" s="82"/>
      <c r="X227" s="82"/>
      <c r="Y227" s="82"/>
      <c r="Z227" s="82"/>
      <c r="AA227" s="82"/>
      <c r="AB227" s="106"/>
      <c r="AC227" s="200"/>
    </row>
    <row r="228" spans="1:29" x14ac:dyDescent="0.25">
      <c r="A228" s="142">
        <v>203</v>
      </c>
      <c r="B228" s="104"/>
      <c r="C228" s="105"/>
      <c r="D228" s="82"/>
      <c r="E228" s="105">
        <f t="shared" si="5"/>
        <v>0</v>
      </c>
      <c r="F228" s="82" t="s">
        <v>71</v>
      </c>
      <c r="G228" s="82"/>
      <c r="H228" s="82"/>
      <c r="I228" s="82"/>
      <c r="J228" s="82"/>
      <c r="K228" s="82"/>
      <c r="L228" s="82"/>
      <c r="M228" s="82"/>
      <c r="N228" s="82"/>
      <c r="O228" s="82"/>
      <c r="P228" s="82"/>
      <c r="Q228" s="82"/>
      <c r="R228" s="82"/>
      <c r="S228" s="82"/>
      <c r="T228" s="82"/>
      <c r="U228" s="82"/>
      <c r="V228" s="82"/>
      <c r="W228" s="82"/>
      <c r="X228" s="82"/>
      <c r="Y228" s="82"/>
      <c r="Z228" s="82"/>
      <c r="AA228" s="82"/>
      <c r="AB228" s="106"/>
      <c r="AC228" s="200"/>
    </row>
    <row r="229" spans="1:29" x14ac:dyDescent="0.25">
      <c r="A229" s="142">
        <v>204</v>
      </c>
      <c r="B229" s="104"/>
      <c r="C229" s="105"/>
      <c r="D229" s="82"/>
      <c r="E229" s="105">
        <f t="shared" si="5"/>
        <v>0</v>
      </c>
      <c r="F229" s="82" t="s">
        <v>71</v>
      </c>
      <c r="G229" s="82"/>
      <c r="H229" s="82"/>
      <c r="I229" s="82"/>
      <c r="J229" s="82"/>
      <c r="K229" s="82"/>
      <c r="L229" s="82"/>
      <c r="M229" s="82"/>
      <c r="N229" s="82"/>
      <c r="O229" s="82"/>
      <c r="P229" s="82"/>
      <c r="Q229" s="82"/>
      <c r="R229" s="82"/>
      <c r="S229" s="82"/>
      <c r="T229" s="82"/>
      <c r="U229" s="82"/>
      <c r="V229" s="82"/>
      <c r="W229" s="82"/>
      <c r="X229" s="82"/>
      <c r="Y229" s="82"/>
      <c r="Z229" s="82"/>
      <c r="AA229" s="82"/>
      <c r="AB229" s="106"/>
      <c r="AC229" s="200"/>
    </row>
    <row r="230" spans="1:29" x14ac:dyDescent="0.25">
      <c r="A230" s="142">
        <v>205</v>
      </c>
      <c r="B230" s="104"/>
      <c r="C230" s="105"/>
      <c r="D230" s="82"/>
      <c r="E230" s="105">
        <f t="shared" si="5"/>
        <v>0</v>
      </c>
      <c r="F230" s="82" t="s">
        <v>71</v>
      </c>
      <c r="G230" s="82"/>
      <c r="H230" s="82"/>
      <c r="I230" s="82"/>
      <c r="J230" s="82"/>
      <c r="K230" s="82"/>
      <c r="L230" s="82"/>
      <c r="M230" s="82"/>
      <c r="N230" s="82"/>
      <c r="O230" s="82"/>
      <c r="P230" s="82"/>
      <c r="Q230" s="82"/>
      <c r="R230" s="82"/>
      <c r="S230" s="82"/>
      <c r="T230" s="82"/>
      <c r="U230" s="82"/>
      <c r="V230" s="82"/>
      <c r="W230" s="82"/>
      <c r="X230" s="82"/>
      <c r="Y230" s="82"/>
      <c r="Z230" s="82"/>
      <c r="AA230" s="82"/>
      <c r="AB230" s="106"/>
      <c r="AC230" s="200"/>
    </row>
    <row r="231" spans="1:29" x14ac:dyDescent="0.25">
      <c r="A231" s="142">
        <v>206</v>
      </c>
      <c r="B231" s="104"/>
      <c r="C231" s="105"/>
      <c r="D231" s="82"/>
      <c r="E231" s="105">
        <f t="shared" si="5"/>
        <v>0</v>
      </c>
      <c r="F231" s="82" t="s">
        <v>71</v>
      </c>
      <c r="G231" s="82"/>
      <c r="H231" s="82"/>
      <c r="I231" s="82"/>
      <c r="J231" s="82"/>
      <c r="K231" s="82"/>
      <c r="L231" s="82"/>
      <c r="M231" s="82"/>
      <c r="N231" s="82"/>
      <c r="O231" s="82"/>
      <c r="P231" s="82"/>
      <c r="Q231" s="82"/>
      <c r="R231" s="82"/>
      <c r="S231" s="82"/>
      <c r="T231" s="82"/>
      <c r="U231" s="82"/>
      <c r="V231" s="82"/>
      <c r="W231" s="82"/>
      <c r="X231" s="82"/>
      <c r="Y231" s="82"/>
      <c r="Z231" s="82"/>
      <c r="AA231" s="82"/>
      <c r="AB231" s="106"/>
      <c r="AC231" s="200"/>
    </row>
    <row r="232" spans="1:29" x14ac:dyDescent="0.25">
      <c r="A232" s="142">
        <v>207</v>
      </c>
      <c r="B232" s="104"/>
      <c r="C232" s="105"/>
      <c r="D232" s="82"/>
      <c r="E232" s="105">
        <f t="shared" si="5"/>
        <v>0</v>
      </c>
      <c r="F232" s="82" t="s">
        <v>71</v>
      </c>
      <c r="G232" s="82"/>
      <c r="H232" s="82"/>
      <c r="I232" s="82"/>
      <c r="J232" s="82"/>
      <c r="K232" s="82"/>
      <c r="L232" s="82"/>
      <c r="M232" s="82"/>
      <c r="N232" s="82"/>
      <c r="O232" s="82"/>
      <c r="P232" s="82"/>
      <c r="Q232" s="82"/>
      <c r="R232" s="82"/>
      <c r="S232" s="82"/>
      <c r="T232" s="82"/>
      <c r="U232" s="82"/>
      <c r="V232" s="82"/>
      <c r="W232" s="82"/>
      <c r="X232" s="82"/>
      <c r="Y232" s="82"/>
      <c r="Z232" s="82"/>
      <c r="AA232" s="82"/>
      <c r="AB232" s="106"/>
      <c r="AC232" s="200"/>
    </row>
    <row r="233" spans="1:29" x14ac:dyDescent="0.25">
      <c r="A233" s="142">
        <v>208</v>
      </c>
      <c r="B233" s="104"/>
      <c r="C233" s="105"/>
      <c r="D233" s="82"/>
      <c r="E233" s="105">
        <f t="shared" si="5"/>
        <v>0</v>
      </c>
      <c r="F233" s="82" t="s">
        <v>71</v>
      </c>
      <c r="G233" s="82"/>
      <c r="H233" s="82"/>
      <c r="I233" s="82"/>
      <c r="J233" s="82"/>
      <c r="K233" s="82"/>
      <c r="L233" s="82"/>
      <c r="M233" s="82"/>
      <c r="N233" s="82"/>
      <c r="O233" s="82"/>
      <c r="P233" s="82"/>
      <c r="Q233" s="82"/>
      <c r="R233" s="82"/>
      <c r="S233" s="82"/>
      <c r="T233" s="82"/>
      <c r="U233" s="82"/>
      <c r="V233" s="82"/>
      <c r="W233" s="82"/>
      <c r="X233" s="82"/>
      <c r="Y233" s="82"/>
      <c r="Z233" s="82"/>
      <c r="AA233" s="82"/>
      <c r="AB233" s="106"/>
      <c r="AC233" s="200"/>
    </row>
    <row r="234" spans="1:29" x14ac:dyDescent="0.25">
      <c r="A234" s="142">
        <v>209</v>
      </c>
      <c r="B234" s="104"/>
      <c r="C234" s="105"/>
      <c r="D234" s="82"/>
      <c r="E234" s="105">
        <f t="shared" si="5"/>
        <v>0</v>
      </c>
      <c r="F234" s="82" t="s">
        <v>71</v>
      </c>
      <c r="G234" s="82"/>
      <c r="H234" s="82"/>
      <c r="I234" s="82"/>
      <c r="J234" s="82"/>
      <c r="K234" s="82"/>
      <c r="L234" s="82"/>
      <c r="M234" s="82"/>
      <c r="N234" s="82"/>
      <c r="O234" s="82"/>
      <c r="P234" s="82"/>
      <c r="Q234" s="82"/>
      <c r="R234" s="82"/>
      <c r="S234" s="82"/>
      <c r="T234" s="82"/>
      <c r="U234" s="82"/>
      <c r="V234" s="82"/>
      <c r="W234" s="82"/>
      <c r="X234" s="82"/>
      <c r="Y234" s="82"/>
      <c r="Z234" s="82"/>
      <c r="AA234" s="82"/>
      <c r="AB234" s="106"/>
      <c r="AC234" s="200"/>
    </row>
    <row r="235" spans="1:29" x14ac:dyDescent="0.25">
      <c r="A235" s="142">
        <v>210</v>
      </c>
      <c r="B235" s="104"/>
      <c r="C235" s="105"/>
      <c r="D235" s="82"/>
      <c r="E235" s="105">
        <f t="shared" si="5"/>
        <v>0</v>
      </c>
      <c r="F235" s="82" t="s">
        <v>71</v>
      </c>
      <c r="G235" s="82"/>
      <c r="H235" s="82"/>
      <c r="I235" s="82"/>
      <c r="J235" s="82"/>
      <c r="K235" s="82"/>
      <c r="L235" s="82"/>
      <c r="M235" s="82"/>
      <c r="N235" s="82"/>
      <c r="O235" s="82"/>
      <c r="P235" s="82"/>
      <c r="Q235" s="82"/>
      <c r="R235" s="82"/>
      <c r="S235" s="82"/>
      <c r="T235" s="82"/>
      <c r="U235" s="82"/>
      <c r="V235" s="82"/>
      <c r="W235" s="82"/>
      <c r="X235" s="82"/>
      <c r="Y235" s="82"/>
      <c r="Z235" s="82"/>
      <c r="AA235" s="82"/>
      <c r="AB235" s="106"/>
      <c r="AC235" s="200"/>
    </row>
    <row r="236" spans="1:29" x14ac:dyDescent="0.25">
      <c r="A236" s="142">
        <v>211</v>
      </c>
      <c r="B236" s="104"/>
      <c r="C236" s="105"/>
      <c r="D236" s="82"/>
      <c r="E236" s="105">
        <f t="shared" si="5"/>
        <v>0</v>
      </c>
      <c r="F236" s="82" t="s">
        <v>71</v>
      </c>
      <c r="G236" s="82"/>
      <c r="H236" s="82"/>
      <c r="I236" s="82"/>
      <c r="J236" s="82"/>
      <c r="K236" s="82"/>
      <c r="L236" s="82"/>
      <c r="M236" s="82"/>
      <c r="N236" s="82"/>
      <c r="O236" s="82"/>
      <c r="P236" s="82"/>
      <c r="Q236" s="82"/>
      <c r="R236" s="82"/>
      <c r="S236" s="82"/>
      <c r="T236" s="82"/>
      <c r="U236" s="82"/>
      <c r="V236" s="82"/>
      <c r="W236" s="82"/>
      <c r="X236" s="82"/>
      <c r="Y236" s="82"/>
      <c r="Z236" s="82"/>
      <c r="AA236" s="82"/>
      <c r="AB236" s="106"/>
      <c r="AC236" s="200"/>
    </row>
    <row r="237" spans="1:29" x14ac:dyDescent="0.25">
      <c r="A237" s="142">
        <v>212</v>
      </c>
      <c r="B237" s="104"/>
      <c r="C237" s="105"/>
      <c r="D237" s="82"/>
      <c r="E237" s="105">
        <f t="shared" si="5"/>
        <v>0</v>
      </c>
      <c r="F237" s="82" t="s">
        <v>71</v>
      </c>
      <c r="G237" s="82"/>
      <c r="H237" s="82"/>
      <c r="I237" s="82"/>
      <c r="J237" s="82"/>
      <c r="K237" s="82"/>
      <c r="L237" s="82"/>
      <c r="M237" s="82"/>
      <c r="N237" s="82"/>
      <c r="O237" s="82"/>
      <c r="P237" s="82"/>
      <c r="Q237" s="82"/>
      <c r="R237" s="82"/>
      <c r="S237" s="82"/>
      <c r="T237" s="82"/>
      <c r="U237" s="82"/>
      <c r="V237" s="82"/>
      <c r="W237" s="82"/>
      <c r="X237" s="82"/>
      <c r="Y237" s="82"/>
      <c r="Z237" s="82"/>
      <c r="AA237" s="82"/>
      <c r="AB237" s="106"/>
      <c r="AC237" s="200"/>
    </row>
    <row r="238" spans="1:29" x14ac:dyDescent="0.25">
      <c r="A238" s="142">
        <v>213</v>
      </c>
      <c r="B238" s="104"/>
      <c r="C238" s="105"/>
      <c r="D238" s="82"/>
      <c r="E238" s="105">
        <f t="shared" si="5"/>
        <v>0</v>
      </c>
      <c r="F238" s="82" t="s">
        <v>71</v>
      </c>
      <c r="G238" s="82"/>
      <c r="H238" s="82"/>
      <c r="I238" s="82"/>
      <c r="J238" s="82"/>
      <c r="K238" s="82"/>
      <c r="L238" s="82"/>
      <c r="M238" s="82"/>
      <c r="N238" s="82"/>
      <c r="O238" s="82"/>
      <c r="P238" s="82"/>
      <c r="Q238" s="82"/>
      <c r="R238" s="82"/>
      <c r="S238" s="82"/>
      <c r="T238" s="82"/>
      <c r="U238" s="82"/>
      <c r="V238" s="82"/>
      <c r="W238" s="82"/>
      <c r="X238" s="82"/>
      <c r="Y238" s="82"/>
      <c r="Z238" s="82"/>
      <c r="AA238" s="82"/>
      <c r="AB238" s="106"/>
      <c r="AC238" s="200"/>
    </row>
    <row r="239" spans="1:29" x14ac:dyDescent="0.25">
      <c r="A239" s="142"/>
      <c r="B239" s="136" t="s">
        <v>72</v>
      </c>
      <c r="C239" s="105"/>
      <c r="D239" s="82"/>
      <c r="E239" s="105">
        <f t="shared" si="5"/>
        <v>0</v>
      </c>
      <c r="F239" s="82"/>
      <c r="G239" s="82"/>
      <c r="H239" s="82"/>
      <c r="I239" s="82"/>
      <c r="J239" s="82"/>
      <c r="K239" s="82"/>
      <c r="L239" s="82"/>
      <c r="M239" s="82"/>
      <c r="N239" s="82"/>
      <c r="O239" s="82"/>
      <c r="P239" s="82"/>
      <c r="Q239" s="82"/>
      <c r="R239" s="82"/>
      <c r="S239" s="82"/>
      <c r="T239" s="82"/>
      <c r="U239" s="82"/>
      <c r="V239" s="82"/>
      <c r="W239" s="82"/>
      <c r="X239" s="82"/>
      <c r="Y239" s="82"/>
      <c r="Z239" s="82"/>
      <c r="AA239" s="82"/>
      <c r="AB239" s="106"/>
      <c r="AC239" s="443"/>
    </row>
    <row r="240" spans="1:29" x14ac:dyDescent="0.25">
      <c r="A240" s="142">
        <v>214</v>
      </c>
      <c r="B240" s="110"/>
      <c r="C240" s="105"/>
      <c r="D240" s="82"/>
      <c r="E240" s="105">
        <f t="shared" si="5"/>
        <v>0</v>
      </c>
      <c r="F240" s="82" t="s">
        <v>73</v>
      </c>
      <c r="G240" s="82"/>
      <c r="H240" s="82"/>
      <c r="I240" s="82"/>
      <c r="J240" s="82"/>
      <c r="K240" s="82"/>
      <c r="L240" s="82"/>
      <c r="M240" s="82"/>
      <c r="N240" s="82"/>
      <c r="O240" s="82"/>
      <c r="P240" s="82"/>
      <c r="Q240" s="82"/>
      <c r="R240" s="82"/>
      <c r="S240" s="82"/>
      <c r="T240" s="82"/>
      <c r="U240" s="82"/>
      <c r="V240" s="82"/>
      <c r="W240" s="82"/>
      <c r="X240" s="82"/>
      <c r="Y240" s="82"/>
      <c r="Z240" s="82"/>
      <c r="AA240" s="82"/>
      <c r="AB240" s="106"/>
      <c r="AC240" s="443"/>
    </row>
    <row r="241" spans="1:29" x14ac:dyDescent="0.25">
      <c r="A241" s="142">
        <v>215</v>
      </c>
      <c r="B241" s="104"/>
      <c r="C241" s="105"/>
      <c r="D241" s="82"/>
      <c r="E241" s="105">
        <f t="shared" si="5"/>
        <v>0</v>
      </c>
      <c r="F241" s="82" t="s">
        <v>73</v>
      </c>
      <c r="G241" s="82"/>
      <c r="H241" s="82"/>
      <c r="I241" s="82"/>
      <c r="J241" s="82"/>
      <c r="K241" s="82"/>
      <c r="L241" s="82"/>
      <c r="M241" s="82"/>
      <c r="N241" s="82"/>
      <c r="O241" s="82"/>
      <c r="P241" s="82"/>
      <c r="Q241" s="82"/>
      <c r="R241" s="82"/>
      <c r="S241" s="82"/>
      <c r="T241" s="82"/>
      <c r="U241" s="82"/>
      <c r="V241" s="82"/>
      <c r="W241" s="82"/>
      <c r="X241" s="82"/>
      <c r="Y241" s="82"/>
      <c r="Z241" s="82"/>
      <c r="AA241" s="82"/>
      <c r="AB241" s="106"/>
      <c r="AC241" s="443"/>
    </row>
    <row r="242" spans="1:29" x14ac:dyDescent="0.25">
      <c r="A242" s="142">
        <v>216</v>
      </c>
      <c r="B242" s="104"/>
      <c r="C242" s="105"/>
      <c r="D242" s="82"/>
      <c r="E242" s="105">
        <f t="shared" si="5"/>
        <v>0</v>
      </c>
      <c r="F242" s="82" t="s">
        <v>73</v>
      </c>
      <c r="G242" s="82"/>
      <c r="H242" s="82"/>
      <c r="I242" s="82"/>
      <c r="J242" s="82"/>
      <c r="K242" s="82"/>
      <c r="L242" s="82"/>
      <c r="M242" s="82"/>
      <c r="N242" s="82"/>
      <c r="O242" s="82"/>
      <c r="P242" s="82"/>
      <c r="Q242" s="82"/>
      <c r="R242" s="82"/>
      <c r="S242" s="82"/>
      <c r="T242" s="82"/>
      <c r="U242" s="82"/>
      <c r="V242" s="82"/>
      <c r="W242" s="82"/>
      <c r="X242" s="82"/>
      <c r="Y242" s="82"/>
      <c r="Z242" s="82"/>
      <c r="AA242" s="82"/>
      <c r="AB242" s="106"/>
      <c r="AC242" s="443"/>
    </row>
    <row r="243" spans="1:29" x14ac:dyDescent="0.25">
      <c r="A243" s="142">
        <v>217</v>
      </c>
      <c r="B243" s="434"/>
      <c r="C243" s="105"/>
      <c r="D243" s="82"/>
      <c r="E243" s="105">
        <f t="shared" si="5"/>
        <v>0</v>
      </c>
      <c r="F243" s="82" t="s">
        <v>73</v>
      </c>
      <c r="G243" s="82"/>
      <c r="H243" s="82"/>
      <c r="I243" s="82"/>
      <c r="J243" s="82"/>
      <c r="K243" s="82"/>
      <c r="L243" s="82"/>
      <c r="M243" s="82"/>
      <c r="N243" s="82"/>
      <c r="O243" s="82"/>
      <c r="P243" s="82"/>
      <c r="Q243" s="82"/>
      <c r="R243" s="82"/>
      <c r="S243" s="82"/>
      <c r="T243" s="82"/>
      <c r="U243" s="82"/>
      <c r="V243" s="82"/>
      <c r="W243" s="82"/>
      <c r="X243" s="82"/>
      <c r="Y243" s="82"/>
      <c r="Z243" s="82"/>
      <c r="AA243" s="82"/>
      <c r="AB243" s="106"/>
      <c r="AC243" s="443"/>
    </row>
    <row r="244" spans="1:29" x14ac:dyDescent="0.25">
      <c r="A244" s="142">
        <v>218</v>
      </c>
      <c r="B244" s="104"/>
      <c r="C244" s="105"/>
      <c r="D244" s="82"/>
      <c r="E244" s="105">
        <f t="shared" si="5"/>
        <v>0</v>
      </c>
      <c r="F244" s="82" t="s">
        <v>73</v>
      </c>
      <c r="G244" s="82"/>
      <c r="H244" s="82"/>
      <c r="I244" s="82"/>
      <c r="J244" s="82"/>
      <c r="K244" s="82"/>
      <c r="L244" s="82"/>
      <c r="M244" s="82"/>
      <c r="N244" s="82"/>
      <c r="O244" s="82"/>
      <c r="P244" s="82"/>
      <c r="Q244" s="82"/>
      <c r="R244" s="82"/>
      <c r="S244" s="82"/>
      <c r="T244" s="82"/>
      <c r="U244" s="82"/>
      <c r="V244" s="82"/>
      <c r="W244" s="82"/>
      <c r="X244" s="82"/>
      <c r="Y244" s="82"/>
      <c r="Z244" s="82"/>
      <c r="AA244" s="82"/>
      <c r="AB244" s="106"/>
      <c r="AC244" s="443"/>
    </row>
    <row r="245" spans="1:29" x14ac:dyDescent="0.25">
      <c r="A245" s="142">
        <v>219</v>
      </c>
      <c r="B245" s="104"/>
      <c r="C245" s="105"/>
      <c r="D245" s="82"/>
      <c r="E245" s="105">
        <f t="shared" si="5"/>
        <v>0</v>
      </c>
      <c r="F245" s="82" t="s">
        <v>73</v>
      </c>
      <c r="G245" s="82"/>
      <c r="H245" s="82"/>
      <c r="I245" s="82"/>
      <c r="J245" s="82"/>
      <c r="K245" s="82"/>
      <c r="L245" s="82"/>
      <c r="M245" s="82"/>
      <c r="N245" s="82"/>
      <c r="O245" s="82"/>
      <c r="P245" s="82"/>
      <c r="Q245" s="82"/>
      <c r="R245" s="82"/>
      <c r="S245" s="82"/>
      <c r="T245" s="82"/>
      <c r="U245" s="82"/>
      <c r="V245" s="82"/>
      <c r="W245" s="82"/>
      <c r="X245" s="82"/>
      <c r="Y245" s="82"/>
      <c r="Z245" s="82"/>
      <c r="AA245" s="82"/>
      <c r="AB245" s="106"/>
      <c r="AC245" s="443"/>
    </row>
    <row r="246" spans="1:29" x14ac:dyDescent="0.25">
      <c r="A246" s="142">
        <v>220</v>
      </c>
      <c r="B246" s="104"/>
      <c r="C246" s="105"/>
      <c r="D246" s="82"/>
      <c r="E246" s="105">
        <f t="shared" si="5"/>
        <v>0</v>
      </c>
      <c r="F246" s="82" t="s">
        <v>73</v>
      </c>
      <c r="G246" s="82"/>
      <c r="H246" s="82"/>
      <c r="I246" s="82"/>
      <c r="J246" s="82"/>
      <c r="K246" s="82"/>
      <c r="L246" s="82"/>
      <c r="M246" s="82"/>
      <c r="N246" s="82"/>
      <c r="O246" s="82"/>
      <c r="P246" s="82"/>
      <c r="Q246" s="82"/>
      <c r="R246" s="82"/>
      <c r="S246" s="82"/>
      <c r="T246" s="82"/>
      <c r="U246" s="82"/>
      <c r="V246" s="82"/>
      <c r="W246" s="82"/>
      <c r="X246" s="82"/>
      <c r="Y246" s="82"/>
      <c r="Z246" s="82"/>
      <c r="AA246" s="82"/>
      <c r="AB246" s="106"/>
      <c r="AC246" s="443"/>
    </row>
    <row r="247" spans="1:29" x14ac:dyDescent="0.25">
      <c r="A247" s="142">
        <v>221</v>
      </c>
      <c r="B247" s="104"/>
      <c r="C247" s="105"/>
      <c r="D247" s="82"/>
      <c r="E247" s="105">
        <f t="shared" si="5"/>
        <v>0</v>
      </c>
      <c r="F247" s="82" t="s">
        <v>73</v>
      </c>
      <c r="G247" s="82"/>
      <c r="H247" s="82"/>
      <c r="I247" s="82"/>
      <c r="J247" s="82"/>
      <c r="K247" s="82"/>
      <c r="L247" s="82"/>
      <c r="M247" s="82"/>
      <c r="N247" s="82"/>
      <c r="O247" s="82"/>
      <c r="P247" s="82"/>
      <c r="Q247" s="82"/>
      <c r="R247" s="82"/>
      <c r="S247" s="82"/>
      <c r="T247" s="82"/>
      <c r="U247" s="82"/>
      <c r="V247" s="82"/>
      <c r="W247" s="82"/>
      <c r="X247" s="82"/>
      <c r="Y247" s="82"/>
      <c r="Z247" s="82"/>
      <c r="AA247" s="82"/>
      <c r="AB247" s="106"/>
      <c r="AC247" s="443"/>
    </row>
    <row r="248" spans="1:29" x14ac:dyDescent="0.25">
      <c r="A248" s="142">
        <v>222</v>
      </c>
      <c r="B248" s="104"/>
      <c r="C248" s="105"/>
      <c r="D248" s="82"/>
      <c r="E248" s="105">
        <f t="shared" si="5"/>
        <v>0</v>
      </c>
      <c r="F248" s="82" t="s">
        <v>73</v>
      </c>
      <c r="G248" s="82"/>
      <c r="H248" s="82"/>
      <c r="I248" s="82"/>
      <c r="J248" s="82"/>
      <c r="K248" s="82"/>
      <c r="L248" s="82"/>
      <c r="M248" s="82"/>
      <c r="N248" s="82"/>
      <c r="O248" s="82"/>
      <c r="P248" s="82"/>
      <c r="Q248" s="82"/>
      <c r="R248" s="82"/>
      <c r="S248" s="82"/>
      <c r="T248" s="82"/>
      <c r="U248" s="82"/>
      <c r="V248" s="82"/>
      <c r="W248" s="82"/>
      <c r="X248" s="82"/>
      <c r="Y248" s="82"/>
      <c r="Z248" s="82"/>
      <c r="AA248" s="82"/>
      <c r="AB248" s="106"/>
      <c r="AC248" s="443"/>
    </row>
    <row r="249" spans="1:29" x14ac:dyDescent="0.25">
      <c r="A249" s="142">
        <v>223</v>
      </c>
      <c r="B249" s="104"/>
      <c r="C249" s="105"/>
      <c r="D249" s="82"/>
      <c r="E249" s="105">
        <f t="shared" si="5"/>
        <v>0</v>
      </c>
      <c r="F249" s="82" t="s">
        <v>73</v>
      </c>
      <c r="G249" s="82"/>
      <c r="H249" s="82"/>
      <c r="I249" s="82"/>
      <c r="J249" s="82"/>
      <c r="K249" s="82"/>
      <c r="L249" s="82"/>
      <c r="M249" s="82"/>
      <c r="N249" s="82"/>
      <c r="O249" s="82"/>
      <c r="P249" s="82"/>
      <c r="Q249" s="82"/>
      <c r="R249" s="82"/>
      <c r="S249" s="82"/>
      <c r="T249" s="82"/>
      <c r="U249" s="82"/>
      <c r="V249" s="82"/>
      <c r="W249" s="82"/>
      <c r="X249" s="82"/>
      <c r="Y249" s="82"/>
      <c r="Z249" s="82"/>
      <c r="AA249" s="82"/>
      <c r="AB249" s="106"/>
      <c r="AC249" s="443"/>
    </row>
    <row r="250" spans="1:29" x14ac:dyDescent="0.25">
      <c r="A250" s="142"/>
      <c r="B250" s="135" t="s">
        <v>315</v>
      </c>
      <c r="C250" s="105"/>
      <c r="D250" s="82"/>
      <c r="E250" s="226">
        <f t="shared" si="5"/>
        <v>0</v>
      </c>
      <c r="F250" s="82"/>
      <c r="G250" s="82"/>
      <c r="H250" s="82"/>
      <c r="I250" s="82"/>
      <c r="J250" s="82"/>
      <c r="K250" s="82"/>
      <c r="L250" s="82"/>
      <c r="M250" s="82"/>
      <c r="N250" s="82"/>
      <c r="O250" s="82"/>
      <c r="P250" s="82"/>
      <c r="Q250" s="82"/>
      <c r="R250" s="82"/>
      <c r="S250" s="82"/>
      <c r="T250" s="82"/>
      <c r="U250" s="82"/>
      <c r="V250" s="82"/>
      <c r="W250" s="82"/>
      <c r="X250" s="82"/>
      <c r="Y250" s="82"/>
      <c r="Z250" s="82"/>
      <c r="AA250" s="82"/>
      <c r="AB250" s="106"/>
      <c r="AC250" s="443"/>
    </row>
    <row r="251" spans="1:29" x14ac:dyDescent="0.25">
      <c r="A251" s="142">
        <v>224</v>
      </c>
      <c r="B251" s="104"/>
      <c r="C251" s="105"/>
      <c r="D251" s="82"/>
      <c r="E251" s="105">
        <f t="shared" si="5"/>
        <v>0</v>
      </c>
      <c r="F251" s="82" t="s">
        <v>75</v>
      </c>
      <c r="G251" s="82"/>
      <c r="H251" s="82"/>
      <c r="I251" s="82"/>
      <c r="J251" s="82"/>
      <c r="K251" s="82"/>
      <c r="L251" s="82"/>
      <c r="M251" s="82"/>
      <c r="N251" s="82"/>
      <c r="O251" s="82"/>
      <c r="P251" s="82"/>
      <c r="Q251" s="82"/>
      <c r="R251" s="82"/>
      <c r="S251" s="82"/>
      <c r="T251" s="82"/>
      <c r="U251" s="82"/>
      <c r="V251" s="82"/>
      <c r="W251" s="82"/>
      <c r="X251" s="82"/>
      <c r="Y251" s="82"/>
      <c r="Z251" s="82"/>
      <c r="AA251" s="82"/>
      <c r="AB251" s="106"/>
      <c r="AC251" s="443"/>
    </row>
    <row r="252" spans="1:29" x14ac:dyDescent="0.25">
      <c r="A252" s="142">
        <v>225</v>
      </c>
      <c r="B252" s="104"/>
      <c r="C252" s="105"/>
      <c r="D252" s="82"/>
      <c r="E252" s="105">
        <f t="shared" si="5"/>
        <v>0</v>
      </c>
      <c r="F252" s="82" t="s">
        <v>75</v>
      </c>
      <c r="G252" s="82"/>
      <c r="H252" s="82"/>
      <c r="I252" s="82"/>
      <c r="J252" s="82"/>
      <c r="K252" s="82"/>
      <c r="L252" s="82"/>
      <c r="M252" s="82"/>
      <c r="N252" s="82"/>
      <c r="O252" s="82"/>
      <c r="P252" s="82"/>
      <c r="Q252" s="82"/>
      <c r="R252" s="82"/>
      <c r="S252" s="82"/>
      <c r="T252" s="82"/>
      <c r="U252" s="82"/>
      <c r="V252" s="82"/>
      <c r="W252" s="82"/>
      <c r="X252" s="82"/>
      <c r="Y252" s="82"/>
      <c r="Z252" s="82"/>
      <c r="AA252" s="82"/>
      <c r="AB252" s="106"/>
      <c r="AC252" s="443"/>
    </row>
    <row r="253" spans="1:29" x14ac:dyDescent="0.25">
      <c r="A253" s="142">
        <v>226</v>
      </c>
      <c r="B253" s="104"/>
      <c r="C253" s="105"/>
      <c r="D253" s="82"/>
      <c r="E253" s="105">
        <f t="shared" si="5"/>
        <v>0</v>
      </c>
      <c r="F253" s="82" t="s">
        <v>77</v>
      </c>
      <c r="G253" s="82"/>
      <c r="H253" s="82"/>
      <c r="I253" s="82"/>
      <c r="J253" s="82"/>
      <c r="K253" s="82"/>
      <c r="L253" s="82"/>
      <c r="M253" s="82"/>
      <c r="N253" s="82"/>
      <c r="O253" s="82"/>
      <c r="P253" s="82"/>
      <c r="Q253" s="82"/>
      <c r="R253" s="82"/>
      <c r="S253" s="82"/>
      <c r="T253" s="82"/>
      <c r="U253" s="82"/>
      <c r="V253" s="82"/>
      <c r="W253" s="82"/>
      <c r="X253" s="82"/>
      <c r="Y253" s="82"/>
      <c r="Z253" s="82"/>
      <c r="AA253" s="82"/>
      <c r="AB253" s="106"/>
      <c r="AC253" s="443"/>
    </row>
    <row r="254" spans="1:29" x14ac:dyDescent="0.25">
      <c r="A254" s="142">
        <v>227</v>
      </c>
      <c r="B254" s="104"/>
      <c r="C254" s="105"/>
      <c r="D254" s="82"/>
      <c r="E254" s="105">
        <f t="shared" si="5"/>
        <v>0</v>
      </c>
      <c r="F254" s="82" t="s">
        <v>77</v>
      </c>
      <c r="G254" s="82"/>
      <c r="H254" s="82"/>
      <c r="I254" s="82"/>
      <c r="J254" s="82"/>
      <c r="K254" s="82"/>
      <c r="L254" s="82"/>
      <c r="M254" s="82"/>
      <c r="N254" s="82"/>
      <c r="O254" s="82"/>
      <c r="P254" s="82"/>
      <c r="Q254" s="82"/>
      <c r="R254" s="82"/>
      <c r="S254" s="82"/>
      <c r="T254" s="82"/>
      <c r="U254" s="82"/>
      <c r="V254" s="82"/>
      <c r="W254" s="82"/>
      <c r="X254" s="82"/>
      <c r="Y254" s="82"/>
      <c r="Z254" s="82"/>
      <c r="AA254" s="82"/>
      <c r="AB254" s="106"/>
      <c r="AC254" s="443"/>
    </row>
    <row r="255" spans="1:29" x14ac:dyDescent="0.25">
      <c r="A255" s="142">
        <v>228</v>
      </c>
      <c r="B255" s="104"/>
      <c r="C255" s="105"/>
      <c r="D255" s="82"/>
      <c r="E255" s="105">
        <f t="shared" si="5"/>
        <v>0</v>
      </c>
      <c r="F255" s="82" t="s">
        <v>77</v>
      </c>
      <c r="G255" s="82"/>
      <c r="H255" s="82"/>
      <c r="I255" s="82"/>
      <c r="J255" s="82"/>
      <c r="K255" s="82"/>
      <c r="L255" s="82"/>
      <c r="M255" s="82"/>
      <c r="N255" s="82"/>
      <c r="O255" s="82"/>
      <c r="P255" s="82"/>
      <c r="Q255" s="82"/>
      <c r="R255" s="82"/>
      <c r="S255" s="82"/>
      <c r="T255" s="82"/>
      <c r="U255" s="82"/>
      <c r="V255" s="82"/>
      <c r="W255" s="82"/>
      <c r="X255" s="82"/>
      <c r="Y255" s="82"/>
      <c r="Z255" s="82"/>
      <c r="AA255" s="82"/>
      <c r="AB255" s="106"/>
      <c r="AC255" s="443"/>
    </row>
    <row r="256" spans="1:29" x14ac:dyDescent="0.25">
      <c r="A256" s="142"/>
      <c r="B256" s="135" t="str">
        <f>'02 CH'!B49</f>
        <v>Đất cơ sở tôn giáo</v>
      </c>
      <c r="C256" s="105"/>
      <c r="D256" s="82"/>
      <c r="E256" s="226">
        <f t="shared" si="5"/>
        <v>0</v>
      </c>
      <c r="F256" s="82"/>
      <c r="G256" s="82"/>
      <c r="H256" s="82"/>
      <c r="I256" s="82"/>
      <c r="J256" s="82"/>
      <c r="K256" s="82"/>
      <c r="L256" s="82"/>
      <c r="M256" s="82"/>
      <c r="N256" s="82"/>
      <c r="O256" s="82"/>
      <c r="P256" s="82"/>
      <c r="Q256" s="82"/>
      <c r="R256" s="82"/>
      <c r="S256" s="82"/>
      <c r="T256" s="82"/>
      <c r="U256" s="82"/>
      <c r="V256" s="82"/>
      <c r="W256" s="82"/>
      <c r="X256" s="82"/>
      <c r="Y256" s="82"/>
      <c r="Z256" s="82"/>
      <c r="AA256" s="82"/>
      <c r="AB256" s="106"/>
      <c r="AC256" s="443"/>
    </row>
    <row r="257" spans="1:29" x14ac:dyDescent="0.25">
      <c r="A257" s="142">
        <v>229</v>
      </c>
      <c r="B257" s="104"/>
      <c r="C257" s="105"/>
      <c r="D257" s="82"/>
      <c r="E257" s="105">
        <f t="shared" si="5"/>
        <v>0</v>
      </c>
      <c r="F257" s="82" t="s">
        <v>81</v>
      </c>
      <c r="G257" s="82"/>
      <c r="H257" s="82"/>
      <c r="I257" s="82"/>
      <c r="J257" s="82"/>
      <c r="K257" s="82"/>
      <c r="L257" s="82"/>
      <c r="M257" s="82"/>
      <c r="N257" s="82"/>
      <c r="O257" s="82"/>
      <c r="P257" s="82"/>
      <c r="Q257" s="82"/>
      <c r="R257" s="82"/>
      <c r="S257" s="82"/>
      <c r="T257" s="82"/>
      <c r="U257" s="82"/>
      <c r="V257" s="82"/>
      <c r="W257" s="82"/>
      <c r="X257" s="82"/>
      <c r="Y257" s="82"/>
      <c r="Z257" s="82"/>
      <c r="AA257" s="82"/>
      <c r="AB257" s="106"/>
      <c r="AC257" s="443"/>
    </row>
    <row r="258" spans="1:29" x14ac:dyDescent="0.25">
      <c r="A258" s="142">
        <v>230</v>
      </c>
      <c r="B258" s="104"/>
      <c r="C258" s="105"/>
      <c r="D258" s="82"/>
      <c r="E258" s="105">
        <f t="shared" si="5"/>
        <v>0</v>
      </c>
      <c r="F258" s="82" t="s">
        <v>81</v>
      </c>
      <c r="G258" s="82"/>
      <c r="H258" s="82"/>
      <c r="I258" s="82"/>
      <c r="J258" s="82"/>
      <c r="K258" s="82"/>
      <c r="L258" s="82"/>
      <c r="M258" s="82"/>
      <c r="N258" s="82"/>
      <c r="O258" s="82"/>
      <c r="P258" s="82"/>
      <c r="Q258" s="82"/>
      <c r="R258" s="82"/>
      <c r="S258" s="82"/>
      <c r="T258" s="82"/>
      <c r="U258" s="82"/>
      <c r="V258" s="82"/>
      <c r="W258" s="82"/>
      <c r="X258" s="82"/>
      <c r="Y258" s="82"/>
      <c r="Z258" s="82"/>
      <c r="AA258" s="82"/>
      <c r="AB258" s="106"/>
      <c r="AC258" s="443"/>
    </row>
    <row r="259" spans="1:29" x14ac:dyDescent="0.25">
      <c r="A259" s="142">
        <v>231</v>
      </c>
      <c r="B259" s="104"/>
      <c r="C259" s="105"/>
      <c r="D259" s="82"/>
      <c r="E259" s="105">
        <f t="shared" si="5"/>
        <v>0</v>
      </c>
      <c r="F259" s="82" t="s">
        <v>81</v>
      </c>
      <c r="G259" s="82"/>
      <c r="H259" s="82"/>
      <c r="I259" s="82"/>
      <c r="J259" s="82"/>
      <c r="K259" s="82"/>
      <c r="L259" s="82"/>
      <c r="M259" s="82"/>
      <c r="N259" s="82"/>
      <c r="O259" s="82"/>
      <c r="P259" s="82"/>
      <c r="Q259" s="82"/>
      <c r="R259" s="82"/>
      <c r="S259" s="82"/>
      <c r="T259" s="82"/>
      <c r="U259" s="82"/>
      <c r="V259" s="82"/>
      <c r="W259" s="82"/>
      <c r="X259" s="82"/>
      <c r="Y259" s="82"/>
      <c r="Z259" s="82"/>
      <c r="AA259" s="82"/>
      <c r="AB259" s="106"/>
      <c r="AC259" s="443"/>
    </row>
    <row r="260" spans="1:29" x14ac:dyDescent="0.25">
      <c r="A260" s="142">
        <v>232</v>
      </c>
      <c r="B260" s="104"/>
      <c r="C260" s="105"/>
      <c r="D260" s="82"/>
      <c r="E260" s="105">
        <f t="shared" si="5"/>
        <v>0</v>
      </c>
      <c r="F260" s="82" t="s">
        <v>81</v>
      </c>
      <c r="G260" s="82"/>
      <c r="H260" s="82"/>
      <c r="I260" s="82"/>
      <c r="J260" s="82"/>
      <c r="K260" s="82"/>
      <c r="L260" s="82"/>
      <c r="M260" s="82"/>
      <c r="N260" s="82"/>
      <c r="O260" s="82"/>
      <c r="P260" s="82"/>
      <c r="Q260" s="82"/>
      <c r="R260" s="82"/>
      <c r="S260" s="82"/>
      <c r="T260" s="82"/>
      <c r="U260" s="82"/>
      <c r="V260" s="82"/>
      <c r="W260" s="82"/>
      <c r="X260" s="82"/>
      <c r="Y260" s="82"/>
      <c r="Z260" s="82"/>
      <c r="AA260" s="82"/>
      <c r="AB260" s="106"/>
      <c r="AC260" s="443"/>
    </row>
    <row r="261" spans="1:29" x14ac:dyDescent="0.25">
      <c r="A261" s="142">
        <v>233</v>
      </c>
      <c r="B261" s="104"/>
      <c r="C261" s="105"/>
      <c r="D261" s="82"/>
      <c r="E261" s="105">
        <f t="shared" si="5"/>
        <v>0</v>
      </c>
      <c r="F261" s="82" t="s">
        <v>81</v>
      </c>
      <c r="G261" s="82"/>
      <c r="H261" s="82"/>
      <c r="I261" s="82"/>
      <c r="J261" s="82"/>
      <c r="K261" s="82"/>
      <c r="L261" s="82"/>
      <c r="M261" s="82"/>
      <c r="N261" s="82"/>
      <c r="O261" s="82"/>
      <c r="P261" s="82"/>
      <c r="Q261" s="82"/>
      <c r="R261" s="82"/>
      <c r="S261" s="82"/>
      <c r="T261" s="82"/>
      <c r="U261" s="82"/>
      <c r="V261" s="82"/>
      <c r="W261" s="82"/>
      <c r="X261" s="82"/>
      <c r="Y261" s="82"/>
      <c r="Z261" s="82"/>
      <c r="AA261" s="82"/>
      <c r="AB261" s="106"/>
      <c r="AC261" s="443"/>
    </row>
    <row r="262" spans="1:29" x14ac:dyDescent="0.25">
      <c r="A262" s="142">
        <v>234</v>
      </c>
      <c r="B262" s="104"/>
      <c r="C262" s="105"/>
      <c r="D262" s="82"/>
      <c r="E262" s="105">
        <f t="shared" si="5"/>
        <v>0</v>
      </c>
      <c r="F262" s="82" t="s">
        <v>81</v>
      </c>
      <c r="G262" s="82"/>
      <c r="H262" s="82"/>
      <c r="I262" s="82"/>
      <c r="J262" s="82"/>
      <c r="K262" s="82"/>
      <c r="L262" s="82"/>
      <c r="M262" s="82"/>
      <c r="N262" s="82"/>
      <c r="O262" s="82"/>
      <c r="P262" s="82"/>
      <c r="Q262" s="82"/>
      <c r="R262" s="82"/>
      <c r="S262" s="82"/>
      <c r="T262" s="82"/>
      <c r="U262" s="82"/>
      <c r="V262" s="82"/>
      <c r="W262" s="82"/>
      <c r="X262" s="82"/>
      <c r="Y262" s="82"/>
      <c r="Z262" s="82"/>
      <c r="AA262" s="82"/>
      <c r="AB262" s="106"/>
      <c r="AC262" s="443"/>
    </row>
    <row r="263" spans="1:29" x14ac:dyDescent="0.25">
      <c r="A263" s="142">
        <v>235</v>
      </c>
      <c r="B263" s="104"/>
      <c r="C263" s="105"/>
      <c r="D263" s="82"/>
      <c r="E263" s="105">
        <f t="shared" si="5"/>
        <v>0</v>
      </c>
      <c r="F263" s="82" t="s">
        <v>81</v>
      </c>
      <c r="G263" s="82"/>
      <c r="H263" s="82"/>
      <c r="I263" s="82"/>
      <c r="J263" s="82"/>
      <c r="K263" s="82"/>
      <c r="L263" s="82"/>
      <c r="M263" s="82"/>
      <c r="N263" s="82"/>
      <c r="O263" s="82"/>
      <c r="P263" s="82"/>
      <c r="Q263" s="82"/>
      <c r="R263" s="82"/>
      <c r="S263" s="82"/>
      <c r="T263" s="82"/>
      <c r="U263" s="82"/>
      <c r="V263" s="82"/>
      <c r="W263" s="82"/>
      <c r="X263" s="82"/>
      <c r="Y263" s="82"/>
      <c r="Z263" s="82"/>
      <c r="AA263" s="82"/>
      <c r="AB263" s="106"/>
      <c r="AC263" s="443"/>
    </row>
    <row r="264" spans="1:29" x14ac:dyDescent="0.25">
      <c r="A264" s="142">
        <v>236</v>
      </c>
      <c r="B264" s="104"/>
      <c r="C264" s="105"/>
      <c r="D264" s="82"/>
      <c r="E264" s="105">
        <f t="shared" si="5"/>
        <v>0</v>
      </c>
      <c r="F264" s="82" t="s">
        <v>81</v>
      </c>
      <c r="G264" s="82"/>
      <c r="H264" s="82"/>
      <c r="I264" s="82"/>
      <c r="J264" s="82"/>
      <c r="K264" s="82"/>
      <c r="L264" s="82"/>
      <c r="M264" s="82"/>
      <c r="N264" s="82"/>
      <c r="O264" s="82"/>
      <c r="P264" s="82"/>
      <c r="Q264" s="82"/>
      <c r="R264" s="82"/>
      <c r="S264" s="82"/>
      <c r="T264" s="82"/>
      <c r="U264" s="82"/>
      <c r="V264" s="82"/>
      <c r="W264" s="82"/>
      <c r="X264" s="82"/>
      <c r="Y264" s="82"/>
      <c r="Z264" s="82"/>
      <c r="AA264" s="82"/>
      <c r="AB264" s="106"/>
      <c r="AC264" s="443"/>
    </row>
    <row r="265" spans="1:29" x14ac:dyDescent="0.25">
      <c r="A265" s="142">
        <v>237</v>
      </c>
      <c r="B265" s="104"/>
      <c r="C265" s="105"/>
      <c r="D265" s="82"/>
      <c r="E265" s="105">
        <f t="shared" si="5"/>
        <v>0</v>
      </c>
      <c r="F265" s="82" t="s">
        <v>81</v>
      </c>
      <c r="G265" s="82"/>
      <c r="H265" s="82"/>
      <c r="I265" s="82"/>
      <c r="J265" s="82"/>
      <c r="K265" s="82"/>
      <c r="L265" s="82"/>
      <c r="M265" s="82"/>
      <c r="N265" s="82"/>
      <c r="O265" s="82"/>
      <c r="P265" s="82"/>
      <c r="Q265" s="82"/>
      <c r="R265" s="82"/>
      <c r="S265" s="82"/>
      <c r="T265" s="82"/>
      <c r="U265" s="82"/>
      <c r="V265" s="82"/>
      <c r="W265" s="82"/>
      <c r="X265" s="82"/>
      <c r="Y265" s="82"/>
      <c r="Z265" s="82"/>
      <c r="AA265" s="82"/>
      <c r="AB265" s="106"/>
      <c r="AC265" s="443"/>
    </row>
    <row r="266" spans="1:29" s="116" customFormat="1" x14ac:dyDescent="0.25">
      <c r="A266" s="424"/>
      <c r="B266" s="135" t="str">
        <f>'02 CH'!B50</f>
        <v>Đất làm nghĩa trang, nghĩa địa</v>
      </c>
      <c r="C266" s="111"/>
      <c r="D266" s="425"/>
      <c r="E266" s="226">
        <f t="shared" si="5"/>
        <v>0</v>
      </c>
      <c r="F266" s="425"/>
      <c r="G266" s="628"/>
      <c r="H266" s="628"/>
      <c r="I266" s="628"/>
      <c r="J266" s="628"/>
      <c r="K266" s="628"/>
      <c r="L266" s="628"/>
      <c r="M266" s="628"/>
      <c r="N266" s="628"/>
      <c r="O266" s="628"/>
      <c r="P266" s="628"/>
      <c r="Q266" s="628"/>
      <c r="R266" s="628"/>
      <c r="S266" s="628"/>
      <c r="T266" s="628"/>
      <c r="U266" s="628"/>
      <c r="V266" s="628"/>
      <c r="W266" s="628"/>
      <c r="X266" s="628"/>
      <c r="Y266" s="628"/>
      <c r="Z266" s="628"/>
      <c r="AA266" s="628"/>
      <c r="AB266" s="112"/>
      <c r="AC266" s="447"/>
    </row>
    <row r="267" spans="1:29" x14ac:dyDescent="0.25">
      <c r="A267" s="142">
        <v>238</v>
      </c>
      <c r="B267" s="104"/>
      <c r="C267" s="105"/>
      <c r="D267" s="82"/>
      <c r="E267" s="105">
        <f t="shared" si="5"/>
        <v>0</v>
      </c>
      <c r="F267" s="82" t="s">
        <v>83</v>
      </c>
      <c r="G267" s="82"/>
      <c r="H267" s="82"/>
      <c r="I267" s="82"/>
      <c r="J267" s="82"/>
      <c r="K267" s="82"/>
      <c r="L267" s="82"/>
      <c r="M267" s="82"/>
      <c r="N267" s="82"/>
      <c r="O267" s="82"/>
      <c r="P267" s="82"/>
      <c r="Q267" s="82"/>
      <c r="R267" s="82"/>
      <c r="S267" s="82"/>
      <c r="T267" s="82"/>
      <c r="U267" s="82"/>
      <c r="V267" s="82"/>
      <c r="W267" s="82"/>
      <c r="X267" s="82"/>
      <c r="Y267" s="82"/>
      <c r="Z267" s="82"/>
      <c r="AA267" s="82"/>
      <c r="AB267" s="106"/>
      <c r="AC267" s="443"/>
    </row>
    <row r="268" spans="1:29" x14ac:dyDescent="0.25">
      <c r="A268" s="142">
        <v>239</v>
      </c>
      <c r="B268" s="104"/>
      <c r="C268" s="105"/>
      <c r="D268" s="82"/>
      <c r="E268" s="105">
        <f t="shared" si="5"/>
        <v>0</v>
      </c>
      <c r="F268" s="82" t="s">
        <v>83</v>
      </c>
      <c r="G268" s="82"/>
      <c r="H268" s="82"/>
      <c r="I268" s="82"/>
      <c r="J268" s="82"/>
      <c r="K268" s="82"/>
      <c r="L268" s="82"/>
      <c r="M268" s="82"/>
      <c r="N268" s="82"/>
      <c r="O268" s="82"/>
      <c r="P268" s="82"/>
      <c r="Q268" s="82"/>
      <c r="R268" s="82"/>
      <c r="S268" s="82"/>
      <c r="T268" s="82"/>
      <c r="U268" s="82"/>
      <c r="V268" s="82"/>
      <c r="W268" s="82"/>
      <c r="X268" s="82"/>
      <c r="Y268" s="82"/>
      <c r="Z268" s="82"/>
      <c r="AA268" s="82"/>
      <c r="AB268" s="106"/>
      <c r="AC268" s="443"/>
    </row>
    <row r="269" spans="1:29" x14ac:dyDescent="0.25">
      <c r="A269" s="142">
        <v>240</v>
      </c>
      <c r="B269" s="104"/>
      <c r="C269" s="105"/>
      <c r="D269" s="82"/>
      <c r="E269" s="105">
        <f t="shared" si="5"/>
        <v>0</v>
      </c>
      <c r="F269" s="82" t="s">
        <v>83</v>
      </c>
      <c r="G269" s="82"/>
      <c r="H269" s="82"/>
      <c r="I269" s="82"/>
      <c r="J269" s="82"/>
      <c r="K269" s="82"/>
      <c r="L269" s="82"/>
      <c r="M269" s="82"/>
      <c r="N269" s="82"/>
      <c r="O269" s="82"/>
      <c r="P269" s="82"/>
      <c r="Q269" s="82"/>
      <c r="R269" s="82"/>
      <c r="S269" s="82"/>
      <c r="T269" s="82"/>
      <c r="U269" s="82"/>
      <c r="V269" s="82"/>
      <c r="W269" s="82"/>
      <c r="X269" s="82"/>
      <c r="Y269" s="82"/>
      <c r="Z269" s="82"/>
      <c r="AA269" s="82"/>
      <c r="AB269" s="106"/>
      <c r="AC269" s="443"/>
    </row>
    <row r="270" spans="1:29" x14ac:dyDescent="0.25">
      <c r="A270" s="142">
        <v>241</v>
      </c>
      <c r="B270" s="104"/>
      <c r="C270" s="105"/>
      <c r="D270" s="82"/>
      <c r="E270" s="105">
        <f t="shared" si="5"/>
        <v>0</v>
      </c>
      <c r="F270" s="82" t="s">
        <v>83</v>
      </c>
      <c r="G270" s="82"/>
      <c r="H270" s="82"/>
      <c r="I270" s="82"/>
      <c r="J270" s="82"/>
      <c r="K270" s="82"/>
      <c r="L270" s="82"/>
      <c r="M270" s="82"/>
      <c r="N270" s="82"/>
      <c r="O270" s="82"/>
      <c r="P270" s="82"/>
      <c r="Q270" s="82"/>
      <c r="R270" s="82"/>
      <c r="S270" s="82"/>
      <c r="T270" s="82"/>
      <c r="U270" s="82"/>
      <c r="V270" s="82"/>
      <c r="W270" s="82"/>
      <c r="X270" s="82"/>
      <c r="Y270" s="82"/>
      <c r="Z270" s="82"/>
      <c r="AA270" s="82"/>
      <c r="AB270" s="106"/>
      <c r="AC270" s="443"/>
    </row>
    <row r="271" spans="1:29" x14ac:dyDescent="0.25">
      <c r="A271" s="142">
        <v>242</v>
      </c>
      <c r="B271" s="104"/>
      <c r="C271" s="105"/>
      <c r="D271" s="82"/>
      <c r="E271" s="105">
        <f t="shared" si="5"/>
        <v>0</v>
      </c>
      <c r="F271" s="82" t="s">
        <v>83</v>
      </c>
      <c r="G271" s="82"/>
      <c r="H271" s="82"/>
      <c r="I271" s="82"/>
      <c r="J271" s="82"/>
      <c r="K271" s="82"/>
      <c r="L271" s="82"/>
      <c r="M271" s="82"/>
      <c r="N271" s="82"/>
      <c r="O271" s="82"/>
      <c r="P271" s="82"/>
      <c r="Q271" s="82"/>
      <c r="R271" s="82"/>
      <c r="S271" s="82"/>
      <c r="T271" s="82"/>
      <c r="U271" s="82"/>
      <c r="V271" s="82"/>
      <c r="W271" s="82"/>
      <c r="X271" s="82"/>
      <c r="Y271" s="82"/>
      <c r="Z271" s="82"/>
      <c r="AA271" s="82"/>
      <c r="AB271" s="106"/>
      <c r="AC271" s="443"/>
    </row>
    <row r="272" spans="1:29" x14ac:dyDescent="0.25">
      <c r="A272" s="142">
        <v>243</v>
      </c>
      <c r="B272" s="104"/>
      <c r="C272" s="105"/>
      <c r="D272" s="82"/>
      <c r="E272" s="105">
        <f t="shared" si="5"/>
        <v>0</v>
      </c>
      <c r="F272" s="82" t="s">
        <v>83</v>
      </c>
      <c r="G272" s="82"/>
      <c r="H272" s="82"/>
      <c r="I272" s="82"/>
      <c r="J272" s="82"/>
      <c r="K272" s="82"/>
      <c r="L272" s="82"/>
      <c r="M272" s="82"/>
      <c r="N272" s="82"/>
      <c r="O272" s="82"/>
      <c r="P272" s="82"/>
      <c r="Q272" s="82"/>
      <c r="R272" s="82"/>
      <c r="S272" s="82"/>
      <c r="T272" s="82"/>
      <c r="U272" s="82"/>
      <c r="V272" s="82"/>
      <c r="W272" s="82"/>
      <c r="X272" s="82"/>
      <c r="Y272" s="82"/>
      <c r="Z272" s="82"/>
      <c r="AA272" s="82"/>
      <c r="AB272" s="106"/>
      <c r="AC272" s="443"/>
    </row>
    <row r="273" spans="1:29" x14ac:dyDescent="0.25">
      <c r="A273" s="142">
        <v>244</v>
      </c>
      <c r="B273" s="104"/>
      <c r="C273" s="105"/>
      <c r="D273" s="82"/>
      <c r="E273" s="105">
        <f t="shared" ref="E273:E308" si="6">C273-D273</f>
        <v>0</v>
      </c>
      <c r="F273" s="82" t="s">
        <v>83</v>
      </c>
      <c r="G273" s="82"/>
      <c r="H273" s="82"/>
      <c r="I273" s="82"/>
      <c r="J273" s="82"/>
      <c r="K273" s="82"/>
      <c r="L273" s="82"/>
      <c r="M273" s="82"/>
      <c r="N273" s="82"/>
      <c r="O273" s="82"/>
      <c r="P273" s="82"/>
      <c r="Q273" s="82"/>
      <c r="R273" s="82"/>
      <c r="S273" s="82"/>
      <c r="T273" s="82"/>
      <c r="U273" s="82"/>
      <c r="V273" s="82"/>
      <c r="W273" s="82"/>
      <c r="X273" s="82"/>
      <c r="Y273" s="82"/>
      <c r="Z273" s="82"/>
      <c r="AA273" s="82"/>
      <c r="AB273" s="106"/>
      <c r="AC273" s="443"/>
    </row>
    <row r="274" spans="1:29" x14ac:dyDescent="0.25">
      <c r="A274" s="142">
        <v>245</v>
      </c>
      <c r="B274" s="104"/>
      <c r="C274" s="105"/>
      <c r="D274" s="82"/>
      <c r="E274" s="105">
        <f>C274-D274</f>
        <v>0</v>
      </c>
      <c r="F274" s="82" t="s">
        <v>83</v>
      </c>
      <c r="G274" s="82"/>
      <c r="H274" s="82"/>
      <c r="I274" s="82"/>
      <c r="J274" s="82"/>
      <c r="K274" s="82"/>
      <c r="L274" s="82"/>
      <c r="M274" s="82"/>
      <c r="N274" s="82"/>
      <c r="O274" s="82"/>
      <c r="P274" s="82"/>
      <c r="Q274" s="82"/>
      <c r="R274" s="82"/>
      <c r="S274" s="82"/>
      <c r="T274" s="82"/>
      <c r="U274" s="82"/>
      <c r="V274" s="82"/>
      <c r="W274" s="82"/>
      <c r="X274" s="82"/>
      <c r="Y274" s="82"/>
      <c r="Z274" s="82"/>
      <c r="AA274" s="82"/>
      <c r="AB274" s="106"/>
      <c r="AC274" s="443"/>
    </row>
    <row r="275" spans="1:29" x14ac:dyDescent="0.25">
      <c r="A275" s="142">
        <v>246</v>
      </c>
      <c r="B275" s="104"/>
      <c r="C275" s="105"/>
      <c r="D275" s="82"/>
      <c r="E275" s="105">
        <f>C275-D275</f>
        <v>0</v>
      </c>
      <c r="F275" s="82" t="s">
        <v>83</v>
      </c>
      <c r="G275" s="82"/>
      <c r="H275" s="82"/>
      <c r="I275" s="82"/>
      <c r="J275" s="82"/>
      <c r="K275" s="82"/>
      <c r="L275" s="82"/>
      <c r="M275" s="82"/>
      <c r="N275" s="82"/>
      <c r="O275" s="82"/>
      <c r="P275" s="82"/>
      <c r="Q275" s="82"/>
      <c r="R275" s="82"/>
      <c r="S275" s="82"/>
      <c r="T275" s="82"/>
      <c r="U275" s="82"/>
      <c r="V275" s="82"/>
      <c r="W275" s="82"/>
      <c r="X275" s="82"/>
      <c r="Y275" s="82"/>
      <c r="Z275" s="82"/>
      <c r="AA275" s="82"/>
      <c r="AB275" s="106"/>
      <c r="AC275" s="443"/>
    </row>
    <row r="276" spans="1:29" x14ac:dyDescent="0.25">
      <c r="A276" s="142">
        <v>247</v>
      </c>
      <c r="B276" s="104"/>
      <c r="C276" s="105"/>
      <c r="D276" s="82"/>
      <c r="E276" s="105">
        <f>C276-D276</f>
        <v>0</v>
      </c>
      <c r="F276" s="82" t="s">
        <v>83</v>
      </c>
      <c r="G276" s="82"/>
      <c r="H276" s="82"/>
      <c r="I276" s="82"/>
      <c r="J276" s="82"/>
      <c r="K276" s="82"/>
      <c r="L276" s="82"/>
      <c r="M276" s="82"/>
      <c r="N276" s="82"/>
      <c r="O276" s="82"/>
      <c r="P276" s="82"/>
      <c r="Q276" s="82"/>
      <c r="R276" s="82"/>
      <c r="S276" s="82"/>
      <c r="T276" s="82"/>
      <c r="U276" s="82"/>
      <c r="V276" s="82"/>
      <c r="W276" s="82"/>
      <c r="X276" s="82"/>
      <c r="Y276" s="82"/>
      <c r="Z276" s="82"/>
      <c r="AA276" s="82"/>
      <c r="AB276" s="106"/>
      <c r="AC276" s="443"/>
    </row>
    <row r="277" spans="1:29" x14ac:dyDescent="0.25">
      <c r="A277" s="142">
        <v>248</v>
      </c>
      <c r="B277" s="104"/>
      <c r="C277" s="105"/>
      <c r="D277" s="82"/>
      <c r="E277" s="105">
        <f t="shared" si="6"/>
        <v>0</v>
      </c>
      <c r="F277" s="82" t="s">
        <v>83</v>
      </c>
      <c r="G277" s="82"/>
      <c r="H277" s="82"/>
      <c r="I277" s="82"/>
      <c r="J277" s="82"/>
      <c r="K277" s="82"/>
      <c r="L277" s="82"/>
      <c r="M277" s="82"/>
      <c r="N277" s="82"/>
      <c r="O277" s="82"/>
      <c r="P277" s="82"/>
      <c r="Q277" s="82"/>
      <c r="R277" s="82"/>
      <c r="S277" s="82"/>
      <c r="T277" s="82"/>
      <c r="U277" s="82"/>
      <c r="V277" s="82"/>
      <c r="W277" s="82"/>
      <c r="X277" s="82"/>
      <c r="Y277" s="82"/>
      <c r="Z277" s="82"/>
      <c r="AA277" s="82"/>
      <c r="AB277" s="106"/>
      <c r="AC277" s="443"/>
    </row>
    <row r="278" spans="1:29" x14ac:dyDescent="0.25">
      <c r="A278" s="142">
        <v>249</v>
      </c>
      <c r="B278" s="110"/>
      <c r="C278" s="105"/>
      <c r="D278" s="82"/>
      <c r="E278" s="105">
        <f t="shared" si="6"/>
        <v>0</v>
      </c>
      <c r="F278" s="82" t="s">
        <v>83</v>
      </c>
      <c r="G278" s="82"/>
      <c r="H278" s="82"/>
      <c r="I278" s="82"/>
      <c r="J278" s="82"/>
      <c r="K278" s="82"/>
      <c r="L278" s="82"/>
      <c r="M278" s="82"/>
      <c r="N278" s="82"/>
      <c r="O278" s="82"/>
      <c r="P278" s="82"/>
      <c r="Q278" s="82"/>
      <c r="R278" s="82"/>
      <c r="S278" s="82"/>
      <c r="T278" s="82"/>
      <c r="U278" s="82"/>
      <c r="V278" s="82"/>
      <c r="W278" s="82"/>
      <c r="X278" s="82"/>
      <c r="Y278" s="82"/>
      <c r="Z278" s="82"/>
      <c r="AA278" s="82"/>
      <c r="AB278" s="106"/>
      <c r="AC278" s="443"/>
    </row>
    <row r="279" spans="1:29" x14ac:dyDescent="0.25">
      <c r="A279" s="142"/>
      <c r="B279" s="135" t="str">
        <f>'02 CH'!B52</f>
        <v>Đất sinh hoạt cộng đồng</v>
      </c>
      <c r="C279" s="105"/>
      <c r="D279" s="82"/>
      <c r="E279" s="226">
        <f t="shared" si="6"/>
        <v>0</v>
      </c>
      <c r="F279" s="82"/>
      <c r="G279" s="82"/>
      <c r="H279" s="82"/>
      <c r="I279" s="82"/>
      <c r="J279" s="82"/>
      <c r="K279" s="82"/>
      <c r="L279" s="82"/>
      <c r="M279" s="82"/>
      <c r="N279" s="82"/>
      <c r="O279" s="82"/>
      <c r="P279" s="82"/>
      <c r="Q279" s="82"/>
      <c r="R279" s="82"/>
      <c r="S279" s="82"/>
      <c r="T279" s="82"/>
      <c r="U279" s="82"/>
      <c r="V279" s="82"/>
      <c r="W279" s="82"/>
      <c r="X279" s="82"/>
      <c r="Y279" s="82"/>
      <c r="Z279" s="82"/>
      <c r="AA279" s="82"/>
      <c r="AB279" s="106"/>
      <c r="AC279" s="443"/>
    </row>
    <row r="280" spans="1:29" x14ac:dyDescent="0.25">
      <c r="A280" s="142">
        <v>250</v>
      </c>
      <c r="B280" s="104"/>
      <c r="C280" s="105"/>
      <c r="D280" s="82"/>
      <c r="E280" s="105">
        <f t="shared" si="6"/>
        <v>0</v>
      </c>
      <c r="F280" s="82" t="s">
        <v>87</v>
      </c>
      <c r="G280" s="82"/>
      <c r="H280" s="82"/>
      <c r="I280" s="82"/>
      <c r="J280" s="82"/>
      <c r="K280" s="82"/>
      <c r="L280" s="82"/>
      <c r="M280" s="82"/>
      <c r="N280" s="82"/>
      <c r="O280" s="82"/>
      <c r="P280" s="82"/>
      <c r="Q280" s="82"/>
      <c r="R280" s="82"/>
      <c r="S280" s="82"/>
      <c r="T280" s="82"/>
      <c r="U280" s="82"/>
      <c r="V280" s="82"/>
      <c r="W280" s="82"/>
      <c r="X280" s="82"/>
      <c r="Y280" s="82"/>
      <c r="Z280" s="82"/>
      <c r="AA280" s="82"/>
      <c r="AB280" s="106"/>
      <c r="AC280" s="443"/>
    </row>
    <row r="281" spans="1:29" x14ac:dyDescent="0.25">
      <c r="A281" s="142">
        <v>251</v>
      </c>
      <c r="B281" s="104"/>
      <c r="C281" s="105"/>
      <c r="D281" s="82"/>
      <c r="E281" s="105">
        <f t="shared" si="6"/>
        <v>0</v>
      </c>
      <c r="F281" s="82" t="s">
        <v>87</v>
      </c>
      <c r="G281" s="82"/>
      <c r="H281" s="82"/>
      <c r="I281" s="82"/>
      <c r="J281" s="82"/>
      <c r="K281" s="82"/>
      <c r="L281" s="82"/>
      <c r="M281" s="82"/>
      <c r="N281" s="82"/>
      <c r="O281" s="82"/>
      <c r="P281" s="82"/>
      <c r="Q281" s="82"/>
      <c r="R281" s="82"/>
      <c r="S281" s="82"/>
      <c r="T281" s="82"/>
      <c r="U281" s="82"/>
      <c r="V281" s="82"/>
      <c r="W281" s="82"/>
      <c r="X281" s="82"/>
      <c r="Y281" s="82"/>
      <c r="Z281" s="82"/>
      <c r="AA281" s="82"/>
      <c r="AB281" s="106"/>
      <c r="AC281" s="443"/>
    </row>
    <row r="282" spans="1:29" x14ac:dyDescent="0.25">
      <c r="A282" s="142">
        <v>252</v>
      </c>
      <c r="B282" s="104"/>
      <c r="C282" s="105"/>
      <c r="D282" s="82"/>
      <c r="E282" s="105">
        <f t="shared" si="6"/>
        <v>0</v>
      </c>
      <c r="F282" s="82" t="s">
        <v>87</v>
      </c>
      <c r="G282" s="82"/>
      <c r="H282" s="82"/>
      <c r="I282" s="82"/>
      <c r="J282" s="82"/>
      <c r="K282" s="82"/>
      <c r="L282" s="82"/>
      <c r="M282" s="82"/>
      <c r="N282" s="82"/>
      <c r="O282" s="82"/>
      <c r="P282" s="82"/>
      <c r="Q282" s="82"/>
      <c r="R282" s="82"/>
      <c r="S282" s="82"/>
      <c r="T282" s="82"/>
      <c r="U282" s="82"/>
      <c r="V282" s="82"/>
      <c r="W282" s="82"/>
      <c r="X282" s="82"/>
      <c r="Y282" s="82"/>
      <c r="Z282" s="82"/>
      <c r="AA282" s="82"/>
      <c r="AB282" s="106"/>
      <c r="AC282" s="443"/>
    </row>
    <row r="283" spans="1:29" x14ac:dyDescent="0.25">
      <c r="A283" s="142">
        <v>253</v>
      </c>
      <c r="B283" s="104"/>
      <c r="C283" s="105"/>
      <c r="D283" s="82"/>
      <c r="E283" s="105">
        <f t="shared" si="6"/>
        <v>0</v>
      </c>
      <c r="F283" s="82" t="s">
        <v>87</v>
      </c>
      <c r="G283" s="82"/>
      <c r="H283" s="82"/>
      <c r="I283" s="82"/>
      <c r="J283" s="82"/>
      <c r="K283" s="82"/>
      <c r="L283" s="82"/>
      <c r="M283" s="82"/>
      <c r="N283" s="82"/>
      <c r="O283" s="82"/>
      <c r="P283" s="82"/>
      <c r="Q283" s="82"/>
      <c r="R283" s="82"/>
      <c r="S283" s="82"/>
      <c r="T283" s="82"/>
      <c r="U283" s="82"/>
      <c r="V283" s="82"/>
      <c r="W283" s="82"/>
      <c r="X283" s="82"/>
      <c r="Y283" s="82"/>
      <c r="Z283" s="82"/>
      <c r="AA283" s="82"/>
      <c r="AB283" s="106"/>
      <c r="AC283" s="443"/>
    </row>
    <row r="284" spans="1:29" x14ac:dyDescent="0.25">
      <c r="A284" s="142">
        <v>254</v>
      </c>
      <c r="B284" s="104"/>
      <c r="C284" s="105"/>
      <c r="D284" s="82"/>
      <c r="E284" s="105">
        <f t="shared" si="6"/>
        <v>0</v>
      </c>
      <c r="F284" s="82" t="s">
        <v>87</v>
      </c>
      <c r="G284" s="82"/>
      <c r="H284" s="82"/>
      <c r="I284" s="82"/>
      <c r="J284" s="82"/>
      <c r="K284" s="82"/>
      <c r="L284" s="82"/>
      <c r="M284" s="82"/>
      <c r="N284" s="82"/>
      <c r="O284" s="82"/>
      <c r="P284" s="82"/>
      <c r="Q284" s="82"/>
      <c r="R284" s="82"/>
      <c r="S284" s="82"/>
      <c r="T284" s="82"/>
      <c r="U284" s="82"/>
      <c r="V284" s="82"/>
      <c r="W284" s="82"/>
      <c r="X284" s="82"/>
      <c r="Y284" s="82"/>
      <c r="Z284" s="82"/>
      <c r="AA284" s="82"/>
      <c r="AB284" s="106"/>
      <c r="AC284" s="443"/>
    </row>
    <row r="285" spans="1:29" x14ac:dyDescent="0.25">
      <c r="A285" s="142">
        <v>255</v>
      </c>
      <c r="B285" s="104"/>
      <c r="C285" s="105"/>
      <c r="D285" s="82"/>
      <c r="E285" s="105">
        <f t="shared" si="6"/>
        <v>0</v>
      </c>
      <c r="F285" s="82" t="s">
        <v>87</v>
      </c>
      <c r="G285" s="82"/>
      <c r="H285" s="82"/>
      <c r="I285" s="82"/>
      <c r="J285" s="82"/>
      <c r="K285" s="82"/>
      <c r="L285" s="82"/>
      <c r="M285" s="82"/>
      <c r="N285" s="82"/>
      <c r="O285" s="82"/>
      <c r="P285" s="82"/>
      <c r="Q285" s="82"/>
      <c r="R285" s="82"/>
      <c r="S285" s="82"/>
      <c r="T285" s="82"/>
      <c r="U285" s="82"/>
      <c r="V285" s="82"/>
      <c r="W285" s="82"/>
      <c r="X285" s="82"/>
      <c r="Y285" s="82"/>
      <c r="Z285" s="82"/>
      <c r="AA285" s="82"/>
      <c r="AB285" s="106"/>
      <c r="AC285" s="443"/>
    </row>
    <row r="286" spans="1:29" x14ac:dyDescent="0.25">
      <c r="A286" s="142">
        <v>256</v>
      </c>
      <c r="B286" s="104"/>
      <c r="C286" s="105"/>
      <c r="D286" s="82"/>
      <c r="E286" s="105">
        <f t="shared" si="6"/>
        <v>0</v>
      </c>
      <c r="F286" s="82" t="s">
        <v>87</v>
      </c>
      <c r="G286" s="82"/>
      <c r="H286" s="82"/>
      <c r="I286" s="82"/>
      <c r="J286" s="82"/>
      <c r="K286" s="82"/>
      <c r="L286" s="82"/>
      <c r="M286" s="82"/>
      <c r="N286" s="82"/>
      <c r="O286" s="82"/>
      <c r="P286" s="82"/>
      <c r="Q286" s="82"/>
      <c r="R286" s="82"/>
      <c r="S286" s="82"/>
      <c r="T286" s="82"/>
      <c r="U286" s="82"/>
      <c r="V286" s="82"/>
      <c r="W286" s="82"/>
      <c r="X286" s="82"/>
      <c r="Y286" s="82"/>
      <c r="Z286" s="82"/>
      <c r="AA286" s="82"/>
      <c r="AB286" s="106"/>
      <c r="AC286" s="443"/>
    </row>
    <row r="287" spans="1:29" x14ac:dyDescent="0.25">
      <c r="A287" s="142">
        <v>257</v>
      </c>
      <c r="B287" s="104"/>
      <c r="C287" s="105"/>
      <c r="D287" s="82"/>
      <c r="E287" s="105">
        <f t="shared" si="6"/>
        <v>0</v>
      </c>
      <c r="F287" s="82" t="s">
        <v>87</v>
      </c>
      <c r="G287" s="82"/>
      <c r="H287" s="82"/>
      <c r="I287" s="82"/>
      <c r="J287" s="82"/>
      <c r="K287" s="82"/>
      <c r="L287" s="82"/>
      <c r="M287" s="82"/>
      <c r="N287" s="82"/>
      <c r="O287" s="82"/>
      <c r="P287" s="82"/>
      <c r="Q287" s="82"/>
      <c r="R287" s="82"/>
      <c r="S287" s="82"/>
      <c r="T287" s="82"/>
      <c r="U287" s="82"/>
      <c r="V287" s="82"/>
      <c r="W287" s="82"/>
      <c r="X287" s="82"/>
      <c r="Y287" s="82"/>
      <c r="Z287" s="82"/>
      <c r="AA287" s="82"/>
      <c r="AB287" s="106"/>
      <c r="AC287" s="443"/>
    </row>
    <row r="288" spans="1:29" x14ac:dyDescent="0.25">
      <c r="A288" s="142">
        <v>258</v>
      </c>
      <c r="B288" s="104"/>
      <c r="C288" s="105"/>
      <c r="D288" s="82"/>
      <c r="E288" s="105">
        <f t="shared" si="6"/>
        <v>0</v>
      </c>
      <c r="F288" s="82" t="s">
        <v>87</v>
      </c>
      <c r="G288" s="82"/>
      <c r="H288" s="82"/>
      <c r="I288" s="82"/>
      <c r="J288" s="82"/>
      <c r="K288" s="82"/>
      <c r="L288" s="82"/>
      <c r="M288" s="82"/>
      <c r="N288" s="82"/>
      <c r="O288" s="82"/>
      <c r="P288" s="82"/>
      <c r="Q288" s="82"/>
      <c r="R288" s="82"/>
      <c r="S288" s="82"/>
      <c r="T288" s="82"/>
      <c r="U288" s="82"/>
      <c r="V288" s="82"/>
      <c r="W288" s="82"/>
      <c r="X288" s="82"/>
      <c r="Y288" s="82"/>
      <c r="Z288" s="82"/>
      <c r="AA288" s="82"/>
      <c r="AB288" s="106"/>
      <c r="AC288" s="443"/>
    </row>
    <row r="289" spans="1:30" x14ac:dyDescent="0.25">
      <c r="A289" s="142">
        <v>259</v>
      </c>
      <c r="B289" s="104"/>
      <c r="C289" s="105"/>
      <c r="D289" s="82"/>
      <c r="E289" s="105">
        <f t="shared" si="6"/>
        <v>0</v>
      </c>
      <c r="F289" s="82" t="s">
        <v>87</v>
      </c>
      <c r="G289" s="82"/>
      <c r="H289" s="82"/>
      <c r="I289" s="82"/>
      <c r="J289" s="82"/>
      <c r="K289" s="82"/>
      <c r="L289" s="82"/>
      <c r="M289" s="82"/>
      <c r="N289" s="82"/>
      <c r="O289" s="82"/>
      <c r="P289" s="82"/>
      <c r="Q289" s="82"/>
      <c r="R289" s="82"/>
      <c r="S289" s="82"/>
      <c r="T289" s="82"/>
      <c r="U289" s="82"/>
      <c r="V289" s="82"/>
      <c r="W289" s="82"/>
      <c r="X289" s="82"/>
      <c r="Y289" s="82"/>
      <c r="Z289" s="82"/>
      <c r="AA289" s="82"/>
      <c r="AB289" s="106"/>
      <c r="AC289" s="443"/>
    </row>
    <row r="290" spans="1:30" x14ac:dyDescent="0.25">
      <c r="A290" s="142">
        <v>260</v>
      </c>
      <c r="B290" s="104"/>
      <c r="C290" s="105"/>
      <c r="D290" s="82"/>
      <c r="E290" s="105">
        <f t="shared" si="6"/>
        <v>0</v>
      </c>
      <c r="F290" s="82" t="s">
        <v>87</v>
      </c>
      <c r="G290" s="82"/>
      <c r="H290" s="82"/>
      <c r="I290" s="82"/>
      <c r="J290" s="82"/>
      <c r="K290" s="82"/>
      <c r="L290" s="82"/>
      <c r="M290" s="82"/>
      <c r="N290" s="82"/>
      <c r="O290" s="82"/>
      <c r="P290" s="82"/>
      <c r="Q290" s="82"/>
      <c r="R290" s="82"/>
      <c r="S290" s="82"/>
      <c r="T290" s="82"/>
      <c r="U290" s="82"/>
      <c r="V290" s="82"/>
      <c r="W290" s="82"/>
      <c r="X290" s="82"/>
      <c r="Y290" s="82"/>
      <c r="Z290" s="82"/>
      <c r="AA290" s="82"/>
      <c r="AB290" s="106"/>
      <c r="AC290" s="443"/>
    </row>
    <row r="291" spans="1:30" x14ac:dyDescent="0.25">
      <c r="A291" s="142">
        <v>261</v>
      </c>
      <c r="B291" s="104"/>
      <c r="C291" s="105"/>
      <c r="D291" s="82"/>
      <c r="E291" s="105">
        <f t="shared" si="6"/>
        <v>0</v>
      </c>
      <c r="F291" s="82" t="s">
        <v>87</v>
      </c>
      <c r="G291" s="82"/>
      <c r="H291" s="82"/>
      <c r="I291" s="82"/>
      <c r="J291" s="82"/>
      <c r="K291" s="82"/>
      <c r="L291" s="82"/>
      <c r="M291" s="82"/>
      <c r="N291" s="82"/>
      <c r="O291" s="82"/>
      <c r="P291" s="82"/>
      <c r="Q291" s="82"/>
      <c r="R291" s="82"/>
      <c r="S291" s="82"/>
      <c r="T291" s="82"/>
      <c r="U291" s="82"/>
      <c r="V291" s="82"/>
      <c r="W291" s="82"/>
      <c r="X291" s="82"/>
      <c r="Y291" s="82"/>
      <c r="Z291" s="82"/>
      <c r="AA291" s="82"/>
      <c r="AB291" s="106"/>
      <c r="AC291" s="200"/>
    </row>
    <row r="292" spans="1:30" x14ac:dyDescent="0.25">
      <c r="A292" s="142">
        <v>262</v>
      </c>
      <c r="B292" s="104"/>
      <c r="C292" s="105"/>
      <c r="D292" s="82"/>
      <c r="E292" s="105">
        <f t="shared" si="6"/>
        <v>0</v>
      </c>
      <c r="F292" s="82" t="s">
        <v>87</v>
      </c>
      <c r="G292" s="82"/>
      <c r="H292" s="82"/>
      <c r="I292" s="82"/>
      <c r="J292" s="82"/>
      <c r="K292" s="82"/>
      <c r="L292" s="82"/>
      <c r="M292" s="82"/>
      <c r="N292" s="82"/>
      <c r="O292" s="82"/>
      <c r="P292" s="82"/>
      <c r="Q292" s="82"/>
      <c r="R292" s="82"/>
      <c r="S292" s="82"/>
      <c r="T292" s="82"/>
      <c r="U292" s="82"/>
      <c r="V292" s="82"/>
      <c r="W292" s="82"/>
      <c r="X292" s="82"/>
      <c r="Y292" s="82"/>
      <c r="Z292" s="82"/>
      <c r="AA292" s="82"/>
      <c r="AB292" s="106"/>
      <c r="AC292" s="443"/>
    </row>
    <row r="293" spans="1:30" x14ac:dyDescent="0.25">
      <c r="A293" s="142">
        <v>263</v>
      </c>
      <c r="B293" s="104"/>
      <c r="C293" s="105"/>
      <c r="D293" s="82"/>
      <c r="E293" s="105">
        <f t="shared" si="6"/>
        <v>0</v>
      </c>
      <c r="F293" s="82" t="s">
        <v>87</v>
      </c>
      <c r="G293" s="82"/>
      <c r="H293" s="82"/>
      <c r="I293" s="82"/>
      <c r="J293" s="82"/>
      <c r="K293" s="82"/>
      <c r="L293" s="82"/>
      <c r="M293" s="82"/>
      <c r="N293" s="82"/>
      <c r="O293" s="82"/>
      <c r="P293" s="82"/>
      <c r="Q293" s="82"/>
      <c r="R293" s="82"/>
      <c r="S293" s="82"/>
      <c r="T293" s="82"/>
      <c r="U293" s="82"/>
      <c r="V293" s="82"/>
      <c r="W293" s="82"/>
      <c r="X293" s="82"/>
      <c r="Y293" s="82"/>
      <c r="Z293" s="82"/>
      <c r="AA293" s="82"/>
      <c r="AB293" s="106"/>
      <c r="AC293" s="443"/>
    </row>
    <row r="294" spans="1:30" x14ac:dyDescent="0.2">
      <c r="A294" s="142">
        <v>264</v>
      </c>
      <c r="B294" s="439"/>
      <c r="C294" s="105"/>
      <c r="D294" s="82"/>
      <c r="E294" s="105">
        <f t="shared" si="6"/>
        <v>0</v>
      </c>
      <c r="F294" s="82" t="s">
        <v>87</v>
      </c>
      <c r="G294" s="82"/>
      <c r="H294" s="82"/>
      <c r="I294" s="82"/>
      <c r="J294" s="82"/>
      <c r="K294" s="82"/>
      <c r="L294" s="82"/>
      <c r="M294" s="82"/>
      <c r="N294" s="82"/>
      <c r="O294" s="82"/>
      <c r="P294" s="82"/>
      <c r="Q294" s="82"/>
      <c r="R294" s="82"/>
      <c r="S294" s="82"/>
      <c r="T294" s="82"/>
      <c r="U294" s="82"/>
      <c r="V294" s="82"/>
      <c r="W294" s="82"/>
      <c r="X294" s="82"/>
      <c r="Y294" s="82"/>
      <c r="Z294" s="82"/>
      <c r="AA294" s="82"/>
      <c r="AB294" s="106"/>
      <c r="AC294" s="443"/>
    </row>
    <row r="295" spans="1:30" x14ac:dyDescent="0.2">
      <c r="A295" s="142">
        <v>265</v>
      </c>
      <c r="B295" s="439"/>
      <c r="C295" s="105"/>
      <c r="D295" s="82"/>
      <c r="E295" s="105">
        <f t="shared" si="6"/>
        <v>0</v>
      </c>
      <c r="F295" s="82" t="s">
        <v>87</v>
      </c>
      <c r="G295" s="82"/>
      <c r="H295" s="82"/>
      <c r="I295" s="82"/>
      <c r="J295" s="82"/>
      <c r="K295" s="82"/>
      <c r="L295" s="82"/>
      <c r="M295" s="82"/>
      <c r="N295" s="82"/>
      <c r="O295" s="82"/>
      <c r="P295" s="82"/>
      <c r="Q295" s="82"/>
      <c r="R295" s="82"/>
      <c r="S295" s="82"/>
      <c r="T295" s="82"/>
      <c r="U295" s="82"/>
      <c r="V295" s="82"/>
      <c r="W295" s="82"/>
      <c r="X295" s="82"/>
      <c r="Y295" s="82"/>
      <c r="Z295" s="82"/>
      <c r="AA295" s="82"/>
      <c r="AB295" s="106"/>
      <c r="AC295" s="443"/>
    </row>
    <row r="296" spans="1:30" x14ac:dyDescent="0.25">
      <c r="A296" s="142">
        <v>266</v>
      </c>
      <c r="B296" s="104"/>
      <c r="C296" s="105"/>
      <c r="D296" s="82"/>
      <c r="E296" s="105">
        <f t="shared" si="6"/>
        <v>0</v>
      </c>
      <c r="F296" s="82" t="s">
        <v>87</v>
      </c>
      <c r="G296" s="82"/>
      <c r="H296" s="82"/>
      <c r="I296" s="82"/>
      <c r="J296" s="82"/>
      <c r="K296" s="82"/>
      <c r="L296" s="82"/>
      <c r="M296" s="82"/>
      <c r="N296" s="82"/>
      <c r="O296" s="82"/>
      <c r="P296" s="82"/>
      <c r="Q296" s="82"/>
      <c r="R296" s="82"/>
      <c r="S296" s="82"/>
      <c r="T296" s="82"/>
      <c r="U296" s="82"/>
      <c r="V296" s="82"/>
      <c r="W296" s="82"/>
      <c r="X296" s="82"/>
      <c r="Y296" s="82"/>
      <c r="Z296" s="82"/>
      <c r="AA296" s="82"/>
      <c r="AB296" s="106"/>
      <c r="AC296" s="443"/>
    </row>
    <row r="297" spans="1:30" ht="12.75" customHeight="1" x14ac:dyDescent="0.25">
      <c r="A297" s="142">
        <v>267</v>
      </c>
      <c r="B297" s="104"/>
      <c r="C297" s="105"/>
      <c r="D297" s="82"/>
      <c r="E297" s="105">
        <f t="shared" si="6"/>
        <v>0</v>
      </c>
      <c r="F297" s="82" t="s">
        <v>87</v>
      </c>
      <c r="G297" s="82"/>
      <c r="H297" s="82"/>
      <c r="I297" s="82"/>
      <c r="J297" s="82"/>
      <c r="K297" s="82"/>
      <c r="L297" s="82"/>
      <c r="M297" s="82"/>
      <c r="N297" s="82"/>
      <c r="O297" s="82"/>
      <c r="P297" s="82"/>
      <c r="Q297" s="82"/>
      <c r="R297" s="82"/>
      <c r="S297" s="82"/>
      <c r="T297" s="82"/>
      <c r="U297" s="82"/>
      <c r="V297" s="82"/>
      <c r="W297" s="82"/>
      <c r="X297" s="82"/>
      <c r="Y297" s="82"/>
      <c r="Z297" s="82"/>
      <c r="AA297" s="82"/>
      <c r="AB297" s="106"/>
      <c r="AC297" s="443"/>
      <c r="AD297" s="440"/>
    </row>
    <row r="298" spans="1:30" ht="12.75" customHeight="1" x14ac:dyDescent="0.25">
      <c r="A298" s="142">
        <v>268</v>
      </c>
      <c r="B298" s="104"/>
      <c r="C298" s="105"/>
      <c r="D298" s="82"/>
      <c r="E298" s="105">
        <f t="shared" si="6"/>
        <v>0</v>
      </c>
      <c r="F298" s="82" t="s">
        <v>87</v>
      </c>
      <c r="G298" s="82"/>
      <c r="H298" s="82"/>
      <c r="I298" s="82"/>
      <c r="J298" s="82"/>
      <c r="K298" s="82"/>
      <c r="L298" s="82"/>
      <c r="M298" s="82"/>
      <c r="N298" s="82"/>
      <c r="O298" s="82"/>
      <c r="P298" s="82"/>
      <c r="Q298" s="82"/>
      <c r="R298" s="82"/>
      <c r="S298" s="82"/>
      <c r="T298" s="82"/>
      <c r="U298" s="82"/>
      <c r="V298" s="82"/>
      <c r="W298" s="82"/>
      <c r="X298" s="82"/>
      <c r="Y298" s="82"/>
      <c r="Z298" s="82"/>
      <c r="AA298" s="82"/>
      <c r="AB298" s="106"/>
      <c r="AC298" s="443"/>
    </row>
    <row r="299" spans="1:30" ht="12.75" customHeight="1" x14ac:dyDescent="0.25">
      <c r="A299" s="142">
        <v>269</v>
      </c>
      <c r="B299" s="104"/>
      <c r="C299" s="105"/>
      <c r="D299" s="82"/>
      <c r="E299" s="105">
        <f t="shared" si="6"/>
        <v>0</v>
      </c>
      <c r="F299" s="82" t="s">
        <v>87</v>
      </c>
      <c r="G299" s="82"/>
      <c r="H299" s="82"/>
      <c r="I299" s="82"/>
      <c r="J299" s="82"/>
      <c r="K299" s="82"/>
      <c r="L299" s="82"/>
      <c r="M299" s="82"/>
      <c r="N299" s="82"/>
      <c r="O299" s="82"/>
      <c r="P299" s="82"/>
      <c r="Q299" s="82"/>
      <c r="R299" s="82"/>
      <c r="S299" s="82"/>
      <c r="T299" s="82"/>
      <c r="U299" s="82"/>
      <c r="V299" s="82"/>
      <c r="W299" s="82"/>
      <c r="X299" s="82"/>
      <c r="Y299" s="82"/>
      <c r="Z299" s="82"/>
      <c r="AA299" s="82"/>
      <c r="AB299" s="106"/>
      <c r="AC299" s="443"/>
    </row>
    <row r="300" spans="1:30" ht="12.75" customHeight="1" x14ac:dyDescent="0.25">
      <c r="A300" s="142">
        <v>270</v>
      </c>
      <c r="B300" s="104"/>
      <c r="C300" s="105"/>
      <c r="D300" s="82"/>
      <c r="E300" s="105">
        <f t="shared" si="6"/>
        <v>0</v>
      </c>
      <c r="F300" s="82" t="s">
        <v>87</v>
      </c>
      <c r="G300" s="82"/>
      <c r="H300" s="82"/>
      <c r="I300" s="82"/>
      <c r="J300" s="82"/>
      <c r="K300" s="82"/>
      <c r="L300" s="82"/>
      <c r="M300" s="82"/>
      <c r="N300" s="82"/>
      <c r="O300" s="82"/>
      <c r="P300" s="82"/>
      <c r="Q300" s="82"/>
      <c r="R300" s="82"/>
      <c r="S300" s="82"/>
      <c r="T300" s="82"/>
      <c r="U300" s="82"/>
      <c r="V300" s="82"/>
      <c r="W300" s="82"/>
      <c r="X300" s="82"/>
      <c r="Y300" s="82"/>
      <c r="Z300" s="82"/>
      <c r="AA300" s="82"/>
      <c r="AB300" s="106"/>
      <c r="AC300" s="443"/>
    </row>
    <row r="301" spans="1:30" ht="12.75" customHeight="1" x14ac:dyDescent="0.25">
      <c r="A301" s="142">
        <v>271</v>
      </c>
      <c r="B301" s="104"/>
      <c r="C301" s="105"/>
      <c r="D301" s="82"/>
      <c r="E301" s="105">
        <f t="shared" si="6"/>
        <v>0</v>
      </c>
      <c r="F301" s="82" t="s">
        <v>87</v>
      </c>
      <c r="G301" s="82"/>
      <c r="H301" s="82"/>
      <c r="I301" s="82"/>
      <c r="J301" s="82"/>
      <c r="K301" s="82"/>
      <c r="L301" s="82"/>
      <c r="M301" s="82"/>
      <c r="N301" s="82"/>
      <c r="O301" s="82"/>
      <c r="P301" s="82"/>
      <c r="Q301" s="82"/>
      <c r="R301" s="82"/>
      <c r="S301" s="82"/>
      <c r="T301" s="82"/>
      <c r="U301" s="82"/>
      <c r="V301" s="82"/>
      <c r="W301" s="82"/>
      <c r="X301" s="82"/>
      <c r="Y301" s="82"/>
      <c r="Z301" s="82"/>
      <c r="AA301" s="82"/>
      <c r="AB301" s="106"/>
      <c r="AC301" s="443"/>
    </row>
    <row r="302" spans="1:30" ht="12.75" customHeight="1" x14ac:dyDescent="0.25">
      <c r="A302" s="142">
        <v>272</v>
      </c>
      <c r="B302" s="104"/>
      <c r="C302" s="105"/>
      <c r="D302" s="82"/>
      <c r="E302" s="105">
        <f t="shared" si="6"/>
        <v>0</v>
      </c>
      <c r="F302" s="82" t="s">
        <v>87</v>
      </c>
      <c r="G302" s="82"/>
      <c r="H302" s="82"/>
      <c r="I302" s="82"/>
      <c r="J302" s="82"/>
      <c r="K302" s="82"/>
      <c r="L302" s="82"/>
      <c r="M302" s="82"/>
      <c r="N302" s="82"/>
      <c r="O302" s="82"/>
      <c r="P302" s="82"/>
      <c r="Q302" s="82"/>
      <c r="R302" s="82"/>
      <c r="S302" s="82"/>
      <c r="T302" s="82"/>
      <c r="U302" s="82"/>
      <c r="V302" s="82"/>
      <c r="W302" s="82"/>
      <c r="X302" s="82"/>
      <c r="Y302" s="82"/>
      <c r="Z302" s="82"/>
      <c r="AA302" s="82"/>
      <c r="AB302" s="106"/>
      <c r="AC302" s="443"/>
    </row>
    <row r="303" spans="1:30" ht="12.75" customHeight="1" x14ac:dyDescent="0.25">
      <c r="A303" s="142">
        <v>273</v>
      </c>
      <c r="B303" s="104"/>
      <c r="C303" s="105"/>
      <c r="D303" s="82"/>
      <c r="E303" s="105">
        <f t="shared" si="6"/>
        <v>0</v>
      </c>
      <c r="F303" s="82" t="s">
        <v>87</v>
      </c>
      <c r="G303" s="82"/>
      <c r="H303" s="82"/>
      <c r="I303" s="82"/>
      <c r="J303" s="82"/>
      <c r="K303" s="82"/>
      <c r="L303" s="82"/>
      <c r="M303" s="82"/>
      <c r="N303" s="82"/>
      <c r="O303" s="82"/>
      <c r="P303" s="82"/>
      <c r="Q303" s="82"/>
      <c r="R303" s="82"/>
      <c r="S303" s="82"/>
      <c r="T303" s="82"/>
      <c r="U303" s="82"/>
      <c r="V303" s="82"/>
      <c r="W303" s="82"/>
      <c r="X303" s="82"/>
      <c r="Y303" s="82"/>
      <c r="Z303" s="82"/>
      <c r="AA303" s="82"/>
      <c r="AB303" s="106"/>
      <c r="AC303" s="443"/>
    </row>
    <row r="304" spans="1:30" s="228" customFormat="1" ht="12.75" customHeight="1" x14ac:dyDescent="0.25">
      <c r="A304" s="448"/>
      <c r="B304" s="135" t="s">
        <v>88</v>
      </c>
      <c r="C304" s="226"/>
      <c r="D304" s="225"/>
      <c r="E304" s="226">
        <f t="shared" si="6"/>
        <v>0</v>
      </c>
      <c r="F304" s="225"/>
      <c r="G304" s="225"/>
      <c r="H304" s="225"/>
      <c r="I304" s="225"/>
      <c r="J304" s="225"/>
      <c r="K304" s="225"/>
      <c r="L304" s="225"/>
      <c r="M304" s="225"/>
      <c r="N304" s="225"/>
      <c r="O304" s="225"/>
      <c r="P304" s="225"/>
      <c r="Q304" s="225"/>
      <c r="R304" s="225"/>
      <c r="S304" s="225"/>
      <c r="T304" s="225"/>
      <c r="U304" s="225"/>
      <c r="V304" s="225"/>
      <c r="W304" s="225"/>
      <c r="X304" s="225"/>
      <c r="Y304" s="225"/>
      <c r="Z304" s="225"/>
      <c r="AA304" s="225"/>
      <c r="AB304" s="227"/>
      <c r="AC304" s="449"/>
    </row>
    <row r="305" spans="1:29" ht="12.75" customHeight="1" x14ac:dyDescent="0.25">
      <c r="A305" s="142">
        <v>274</v>
      </c>
      <c r="B305" s="104"/>
      <c r="C305" s="105"/>
      <c r="D305" s="82"/>
      <c r="E305" s="105">
        <f t="shared" si="6"/>
        <v>0</v>
      </c>
      <c r="F305" s="82" t="s">
        <v>89</v>
      </c>
      <c r="G305" s="82"/>
      <c r="H305" s="82"/>
      <c r="I305" s="82"/>
      <c r="J305" s="82"/>
      <c r="K305" s="82"/>
      <c r="L305" s="82"/>
      <c r="M305" s="82"/>
      <c r="N305" s="82"/>
      <c r="O305" s="82"/>
      <c r="P305" s="82"/>
      <c r="Q305" s="82"/>
      <c r="R305" s="82"/>
      <c r="S305" s="82"/>
      <c r="T305" s="82"/>
      <c r="U305" s="82"/>
      <c r="V305" s="82"/>
      <c r="W305" s="82"/>
      <c r="X305" s="82"/>
      <c r="Y305" s="82"/>
      <c r="Z305" s="82"/>
      <c r="AA305" s="82"/>
      <c r="AB305" s="106"/>
      <c r="AC305" s="443"/>
    </row>
    <row r="306" spans="1:29" ht="12.75" customHeight="1" x14ac:dyDescent="0.25">
      <c r="A306" s="142">
        <v>275</v>
      </c>
      <c r="B306" s="104"/>
      <c r="C306" s="105"/>
      <c r="D306" s="82"/>
      <c r="E306" s="105">
        <f t="shared" si="6"/>
        <v>0</v>
      </c>
      <c r="F306" s="82" t="s">
        <v>89</v>
      </c>
      <c r="G306" s="82"/>
      <c r="H306" s="82"/>
      <c r="I306" s="82"/>
      <c r="J306" s="82"/>
      <c r="K306" s="82"/>
      <c r="L306" s="82"/>
      <c r="M306" s="82"/>
      <c r="N306" s="82"/>
      <c r="O306" s="82"/>
      <c r="P306" s="82"/>
      <c r="Q306" s="82"/>
      <c r="R306" s="82"/>
      <c r="S306" s="82"/>
      <c r="T306" s="82"/>
      <c r="U306" s="82"/>
      <c r="V306" s="82"/>
      <c r="W306" s="82"/>
      <c r="X306" s="82"/>
      <c r="Y306" s="82"/>
      <c r="Z306" s="82"/>
      <c r="AA306" s="82"/>
      <c r="AB306" s="106"/>
      <c r="AC306" s="443"/>
    </row>
    <row r="307" spans="1:29" ht="12.75" customHeight="1" x14ac:dyDescent="0.25">
      <c r="A307" s="142">
        <v>276</v>
      </c>
      <c r="B307" s="104"/>
      <c r="C307" s="105"/>
      <c r="D307" s="82"/>
      <c r="E307" s="105">
        <f t="shared" si="6"/>
        <v>0</v>
      </c>
      <c r="F307" s="82" t="s">
        <v>89</v>
      </c>
      <c r="G307" s="82"/>
      <c r="H307" s="82"/>
      <c r="I307" s="82"/>
      <c r="J307" s="82"/>
      <c r="K307" s="82"/>
      <c r="L307" s="82"/>
      <c r="M307" s="82"/>
      <c r="N307" s="82"/>
      <c r="O307" s="82"/>
      <c r="P307" s="82"/>
      <c r="Q307" s="82"/>
      <c r="R307" s="82"/>
      <c r="S307" s="82"/>
      <c r="T307" s="82"/>
      <c r="U307" s="82"/>
      <c r="V307" s="82"/>
      <c r="W307" s="82"/>
      <c r="X307" s="82"/>
      <c r="Y307" s="82"/>
      <c r="Z307" s="82"/>
      <c r="AA307" s="82"/>
      <c r="AB307" s="106"/>
      <c r="AC307" s="443"/>
    </row>
    <row r="308" spans="1:29" ht="12.75" customHeight="1" thickBot="1" x14ac:dyDescent="0.3">
      <c r="A308" s="450">
        <v>277</v>
      </c>
      <c r="B308" s="451"/>
      <c r="C308" s="452"/>
      <c r="D308" s="212"/>
      <c r="E308" s="452">
        <f t="shared" si="6"/>
        <v>0</v>
      </c>
      <c r="F308" s="212" t="s">
        <v>89</v>
      </c>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453"/>
      <c r="AC308" s="454"/>
    </row>
  </sheetData>
  <mergeCells count="13">
    <mergeCell ref="B6:AC6"/>
    <mergeCell ref="H4:AA4"/>
    <mergeCell ref="G4:G5"/>
    <mergeCell ref="A1:B1"/>
    <mergeCell ref="A2:AC2"/>
    <mergeCell ref="A3:AC3"/>
    <mergeCell ref="E4:F4"/>
    <mergeCell ref="B4:B5"/>
    <mergeCell ref="A4:A5"/>
    <mergeCell ref="C4:C5"/>
    <mergeCell ref="D4:D5"/>
    <mergeCell ref="AB4:AB5"/>
    <mergeCell ref="AC4:AC5"/>
  </mergeCells>
  <pageMargins left="0.2" right="0" top="0.25" bottom="0.2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85" zoomScaleNormal="85" workbookViewId="0">
      <pane ySplit="1" topLeftCell="A2" activePane="bottomLeft" state="frozen"/>
      <selection activeCell="L20" sqref="L20"/>
      <selection pane="bottomLeft" activeCell="J12" sqref="J12"/>
    </sheetView>
  </sheetViews>
  <sheetFormatPr defaultColWidth="11.42578125" defaultRowHeight="15.75" x14ac:dyDescent="0.25"/>
  <cols>
    <col min="1" max="1" width="6.85546875" style="3" customWidth="1"/>
    <col min="2" max="2" width="23.28515625" style="3" customWidth="1"/>
    <col min="3" max="16384" width="11.42578125" style="3"/>
  </cols>
  <sheetData>
    <row r="1" spans="1:21" x14ac:dyDescent="0.25">
      <c r="A1" s="2" t="s">
        <v>13</v>
      </c>
    </row>
    <row r="2" spans="1:21" ht="21" x14ac:dyDescent="0.25">
      <c r="A2" s="1205" t="s">
        <v>201</v>
      </c>
      <c r="B2" s="1205"/>
      <c r="C2" s="1205"/>
      <c r="D2" s="1205"/>
      <c r="E2" s="1205"/>
      <c r="F2" s="1205"/>
      <c r="G2" s="1205"/>
      <c r="H2" s="1205"/>
      <c r="I2" s="1205"/>
      <c r="J2" s="1205"/>
      <c r="K2" s="1205"/>
      <c r="L2" s="1205"/>
      <c r="M2" s="1205"/>
      <c r="N2" s="1205"/>
      <c r="O2" s="1205"/>
      <c r="P2" s="1205"/>
      <c r="Q2" s="1205"/>
      <c r="R2" s="1205"/>
      <c r="S2" s="1205"/>
      <c r="T2" s="1205"/>
      <c r="U2" s="1205"/>
    </row>
    <row r="3" spans="1:21" ht="21" x14ac:dyDescent="0.25">
      <c r="A3" s="1206" t="str">
        <f>'02 CH'!A3:Q3</f>
        <v>CỦA HUYỆN IA PA - TỈNH GIA LAI</v>
      </c>
      <c r="B3" s="1206"/>
      <c r="C3" s="1206"/>
      <c r="D3" s="1206"/>
      <c r="E3" s="1206"/>
      <c r="F3" s="1206"/>
      <c r="G3" s="1206"/>
      <c r="H3" s="1206"/>
      <c r="I3" s="1206"/>
      <c r="J3" s="1206"/>
      <c r="K3" s="1206"/>
      <c r="L3" s="1206"/>
      <c r="M3" s="1206"/>
      <c r="N3" s="1206"/>
      <c r="O3" s="1206"/>
      <c r="P3" s="1206"/>
      <c r="Q3" s="1206"/>
      <c r="R3" s="1206"/>
      <c r="S3" s="1206"/>
      <c r="T3" s="1206"/>
      <c r="U3" s="1206"/>
    </row>
    <row r="4" spans="1:21" ht="49.5" customHeight="1" x14ac:dyDescent="0.25">
      <c r="A4" s="1204" t="s">
        <v>0</v>
      </c>
      <c r="B4" s="1204" t="s">
        <v>168</v>
      </c>
      <c r="C4" s="1204" t="s">
        <v>18</v>
      </c>
      <c r="D4" s="1204" t="s">
        <v>113</v>
      </c>
      <c r="E4" s="1204"/>
      <c r="F4" s="1204" t="s">
        <v>114</v>
      </c>
      <c r="G4" s="1204"/>
      <c r="H4" s="1204" t="s">
        <v>115</v>
      </c>
      <c r="I4" s="1204"/>
      <c r="J4" s="1204" t="s">
        <v>116</v>
      </c>
      <c r="K4" s="1204"/>
      <c r="L4" s="1204" t="s">
        <v>117</v>
      </c>
      <c r="M4" s="1204"/>
      <c r="N4" s="1204" t="s">
        <v>118</v>
      </c>
      <c r="O4" s="1204"/>
      <c r="P4" s="1204" t="s">
        <v>169</v>
      </c>
      <c r="Q4" s="1204"/>
      <c r="R4" s="1204" t="s">
        <v>119</v>
      </c>
      <c r="S4" s="1204"/>
      <c r="T4" s="1204" t="s">
        <v>120</v>
      </c>
      <c r="U4" s="1204"/>
    </row>
    <row r="5" spans="1:21" ht="34.5" customHeight="1" x14ac:dyDescent="0.25">
      <c r="A5" s="1204"/>
      <c r="B5" s="1204"/>
      <c r="C5" s="1204"/>
      <c r="D5" s="11" t="s">
        <v>162</v>
      </c>
      <c r="E5" s="11" t="s">
        <v>202</v>
      </c>
      <c r="F5" s="11" t="str">
        <f>D5</f>
        <v>Diện tích (ha)</v>
      </c>
      <c r="G5" s="11" t="str">
        <f>E5</f>
        <v>Cơ cấu (%)</v>
      </c>
      <c r="H5" s="11" t="str">
        <f>D5</f>
        <v>Diện tích (ha)</v>
      </c>
      <c r="I5" s="11" t="str">
        <f>E5</f>
        <v>Cơ cấu (%)</v>
      </c>
      <c r="J5" s="11" t="str">
        <f>D5</f>
        <v>Diện tích (ha)</v>
      </c>
      <c r="K5" s="11" t="str">
        <f>E5</f>
        <v>Cơ cấu (%)</v>
      </c>
      <c r="L5" s="6" t="str">
        <f>D5</f>
        <v>Diện tích (ha)</v>
      </c>
      <c r="M5" s="11" t="str">
        <f>E5</f>
        <v>Cơ cấu (%)</v>
      </c>
      <c r="N5" s="11" t="str">
        <f>D5</f>
        <v>Diện tích (ha)</v>
      </c>
      <c r="O5" s="11" t="str">
        <f>E5</f>
        <v>Cơ cấu (%)</v>
      </c>
      <c r="P5" s="11" t="str">
        <f>D5</f>
        <v>Diện tích (ha)</v>
      </c>
      <c r="Q5" s="11" t="str">
        <f>E5</f>
        <v>Cơ cấu (%)</v>
      </c>
      <c r="R5" s="11" t="str">
        <f>D5</f>
        <v>Diện tích (ha)</v>
      </c>
      <c r="S5" s="11" t="str">
        <f>E5</f>
        <v>Cơ cấu (%)</v>
      </c>
      <c r="T5" s="11" t="str">
        <f>D5</f>
        <v>Diện tích (ha)</v>
      </c>
      <c r="U5" s="11" t="str">
        <f>E5</f>
        <v>Cơ cấu (%)</v>
      </c>
    </row>
    <row r="6" spans="1:21" x14ac:dyDescent="0.25">
      <c r="A6" s="4">
        <v>1</v>
      </c>
      <c r="B6" s="5" t="s">
        <v>22</v>
      </c>
      <c r="C6" s="4" t="s">
        <v>23</v>
      </c>
      <c r="D6" s="11"/>
      <c r="E6" s="11"/>
      <c r="F6" s="11"/>
      <c r="G6" s="11"/>
      <c r="H6" s="11"/>
      <c r="I6" s="11"/>
      <c r="J6" s="11"/>
      <c r="K6" s="11"/>
      <c r="L6" s="11"/>
      <c r="M6" s="11"/>
      <c r="N6" s="11"/>
      <c r="O6" s="11"/>
      <c r="P6" s="11"/>
      <c r="Q6" s="11"/>
      <c r="R6" s="11"/>
      <c r="S6" s="11"/>
      <c r="T6" s="11"/>
      <c r="U6" s="11"/>
    </row>
    <row r="7" spans="1:21" x14ac:dyDescent="0.25">
      <c r="A7" s="11">
        <v>1.1000000000000001</v>
      </c>
      <c r="B7" s="6" t="s">
        <v>24</v>
      </c>
      <c r="C7" s="11" t="s">
        <v>25</v>
      </c>
      <c r="D7" s="11"/>
      <c r="E7" s="11"/>
      <c r="F7" s="11"/>
      <c r="G7" s="11"/>
      <c r="H7" s="11"/>
      <c r="I7" s="11"/>
      <c r="J7" s="11"/>
      <c r="K7" s="11"/>
      <c r="L7" s="11"/>
      <c r="M7" s="11"/>
      <c r="N7" s="11"/>
      <c r="O7" s="11"/>
      <c r="P7" s="11"/>
      <c r="Q7" s="11"/>
      <c r="R7" s="11"/>
      <c r="S7" s="11"/>
      <c r="T7" s="11"/>
      <c r="U7" s="11"/>
    </row>
    <row r="8" spans="1:21" ht="31.5" x14ac:dyDescent="0.25">
      <c r="A8" s="11"/>
      <c r="B8" s="7" t="s">
        <v>26</v>
      </c>
      <c r="C8" s="8" t="s">
        <v>27</v>
      </c>
      <c r="D8" s="11"/>
      <c r="E8" s="11"/>
      <c r="F8" s="11"/>
      <c r="G8" s="11"/>
      <c r="H8" s="11"/>
      <c r="I8" s="11"/>
      <c r="J8" s="11"/>
      <c r="K8" s="11"/>
      <c r="L8" s="11"/>
      <c r="M8" s="11"/>
      <c r="N8" s="11"/>
      <c r="O8" s="11"/>
      <c r="P8" s="11"/>
      <c r="Q8" s="11"/>
      <c r="R8" s="11"/>
      <c r="S8" s="11"/>
      <c r="T8" s="11"/>
      <c r="U8" s="11"/>
    </row>
    <row r="9" spans="1:21" ht="31.5" x14ac:dyDescent="0.25">
      <c r="A9" s="11">
        <v>1.2</v>
      </c>
      <c r="B9" s="6" t="s">
        <v>28</v>
      </c>
      <c r="C9" s="11" t="s">
        <v>29</v>
      </c>
      <c r="D9" s="11"/>
      <c r="E9" s="11"/>
      <c r="F9" s="11"/>
      <c r="G9" s="11"/>
      <c r="H9" s="11"/>
      <c r="I9" s="11"/>
      <c r="J9" s="11"/>
      <c r="K9" s="11"/>
      <c r="L9" s="11"/>
      <c r="M9" s="11"/>
      <c r="N9" s="11"/>
      <c r="O9" s="11"/>
      <c r="P9" s="11"/>
      <c r="Q9" s="11"/>
      <c r="R9" s="11"/>
      <c r="S9" s="11"/>
      <c r="T9" s="11"/>
      <c r="U9" s="11"/>
    </row>
    <row r="10" spans="1:21" x14ac:dyDescent="0.25">
      <c r="A10" s="11">
        <v>1.3</v>
      </c>
      <c r="B10" s="6" t="s">
        <v>30</v>
      </c>
      <c r="C10" s="11" t="s">
        <v>31</v>
      </c>
      <c r="D10" s="11"/>
      <c r="E10" s="11"/>
      <c r="F10" s="11"/>
      <c r="G10" s="11"/>
      <c r="H10" s="11"/>
      <c r="I10" s="11"/>
      <c r="J10" s="11"/>
      <c r="K10" s="11"/>
      <c r="L10" s="11"/>
      <c r="M10" s="11"/>
      <c r="N10" s="11"/>
      <c r="O10" s="11"/>
      <c r="P10" s="11"/>
      <c r="Q10" s="11"/>
      <c r="R10" s="11"/>
      <c r="S10" s="11"/>
      <c r="T10" s="11"/>
      <c r="U10" s="11"/>
    </row>
    <row r="11" spans="1:21" x14ac:dyDescent="0.25">
      <c r="A11" s="11">
        <v>1.4</v>
      </c>
      <c r="B11" s="6" t="s">
        <v>32</v>
      </c>
      <c r="C11" s="11" t="s">
        <v>33</v>
      </c>
      <c r="D11" s="11"/>
      <c r="E11" s="11"/>
      <c r="F11" s="11"/>
      <c r="G11" s="11"/>
      <c r="H11" s="11"/>
      <c r="I11" s="11"/>
      <c r="J11" s="11"/>
      <c r="K11" s="11"/>
      <c r="L11" s="11"/>
      <c r="M11" s="11"/>
      <c r="N11" s="11"/>
      <c r="O11" s="11"/>
      <c r="P11" s="11"/>
      <c r="Q11" s="11"/>
      <c r="R11" s="11"/>
      <c r="S11" s="11"/>
      <c r="T11" s="11"/>
      <c r="U11" s="11"/>
    </row>
    <row r="12" spans="1:21" x14ac:dyDescent="0.25">
      <c r="A12" s="11">
        <v>1.5</v>
      </c>
      <c r="B12" s="6" t="s">
        <v>34</v>
      </c>
      <c r="C12" s="11" t="s">
        <v>35</v>
      </c>
      <c r="D12" s="11"/>
      <c r="E12" s="11"/>
      <c r="F12" s="11"/>
      <c r="G12" s="11"/>
      <c r="H12" s="11"/>
      <c r="I12" s="11"/>
      <c r="J12" s="11"/>
      <c r="K12" s="11"/>
      <c r="L12" s="11"/>
      <c r="M12" s="11"/>
      <c r="N12" s="11"/>
      <c r="O12" s="11"/>
      <c r="P12" s="11"/>
      <c r="Q12" s="11"/>
      <c r="R12" s="11"/>
      <c r="S12" s="11"/>
      <c r="T12" s="11"/>
      <c r="U12" s="11"/>
    </row>
    <row r="13" spans="1:21" x14ac:dyDescent="0.25">
      <c r="A13" s="11">
        <v>1.6</v>
      </c>
      <c r="B13" s="6" t="s">
        <v>36</v>
      </c>
      <c r="C13" s="11" t="s">
        <v>37</v>
      </c>
      <c r="D13" s="11"/>
      <c r="E13" s="11"/>
      <c r="F13" s="11"/>
      <c r="G13" s="11"/>
      <c r="H13" s="11"/>
      <c r="I13" s="11"/>
      <c r="J13" s="11"/>
      <c r="K13" s="11"/>
      <c r="L13" s="11"/>
      <c r="M13" s="11"/>
      <c r="N13" s="11"/>
      <c r="O13" s="11"/>
      <c r="P13" s="11"/>
      <c r="Q13" s="11"/>
      <c r="R13" s="11"/>
      <c r="S13" s="11"/>
      <c r="T13" s="11"/>
      <c r="U13" s="11"/>
    </row>
    <row r="14" spans="1:21" x14ac:dyDescent="0.25">
      <c r="A14" s="11">
        <v>1.7</v>
      </c>
      <c r="B14" s="6" t="s">
        <v>38</v>
      </c>
      <c r="C14" s="11" t="s">
        <v>39</v>
      </c>
      <c r="D14" s="11"/>
      <c r="E14" s="11"/>
      <c r="F14" s="11"/>
      <c r="G14" s="11"/>
      <c r="H14" s="11"/>
      <c r="I14" s="11"/>
      <c r="J14" s="11"/>
      <c r="K14" s="11"/>
      <c r="L14" s="11"/>
      <c r="M14" s="11"/>
      <c r="N14" s="11"/>
      <c r="O14" s="11"/>
      <c r="P14" s="11"/>
      <c r="Q14" s="11"/>
      <c r="R14" s="11"/>
      <c r="S14" s="11"/>
      <c r="T14" s="11"/>
      <c r="U14" s="11"/>
    </row>
    <row r="15" spans="1:21" x14ac:dyDescent="0.25">
      <c r="A15" s="11">
        <v>1.8</v>
      </c>
      <c r="B15" s="6" t="s">
        <v>40</v>
      </c>
      <c r="C15" s="11" t="s">
        <v>41</v>
      </c>
      <c r="D15" s="11"/>
      <c r="E15" s="11"/>
      <c r="F15" s="11"/>
      <c r="G15" s="11"/>
      <c r="H15" s="11"/>
      <c r="I15" s="11"/>
      <c r="J15" s="11"/>
      <c r="K15" s="11"/>
      <c r="L15" s="11"/>
      <c r="M15" s="11"/>
      <c r="N15" s="11"/>
      <c r="O15" s="11"/>
      <c r="P15" s="11"/>
      <c r="Q15" s="11"/>
      <c r="R15" s="11"/>
      <c r="S15" s="11"/>
      <c r="T15" s="11"/>
      <c r="U15" s="11"/>
    </row>
    <row r="16" spans="1:21" x14ac:dyDescent="0.25">
      <c r="A16" s="11">
        <v>2</v>
      </c>
      <c r="B16" s="6" t="s">
        <v>42</v>
      </c>
      <c r="C16" s="11" t="s">
        <v>43</v>
      </c>
      <c r="D16" s="11"/>
      <c r="E16" s="11"/>
      <c r="F16" s="11"/>
      <c r="G16" s="11"/>
      <c r="H16" s="11"/>
      <c r="I16" s="11"/>
      <c r="J16" s="11"/>
      <c r="K16" s="11"/>
      <c r="L16" s="11"/>
      <c r="M16" s="11"/>
      <c r="N16" s="11"/>
      <c r="O16" s="11"/>
      <c r="P16" s="11"/>
      <c r="Q16" s="11"/>
      <c r="R16" s="11"/>
      <c r="S16" s="11"/>
      <c r="T16" s="11"/>
      <c r="U16" s="11"/>
    </row>
    <row r="17" spans="1:21" x14ac:dyDescent="0.25">
      <c r="A17" s="4">
        <v>2</v>
      </c>
      <c r="B17" s="5" t="s">
        <v>44</v>
      </c>
      <c r="C17" s="4" t="s">
        <v>45</v>
      </c>
      <c r="D17" s="11"/>
      <c r="E17" s="11"/>
      <c r="F17" s="11"/>
      <c r="G17" s="11"/>
      <c r="H17" s="11"/>
      <c r="I17" s="11"/>
      <c r="J17" s="11"/>
      <c r="K17" s="11"/>
      <c r="L17" s="11"/>
      <c r="M17" s="11"/>
      <c r="N17" s="11"/>
      <c r="O17" s="11"/>
      <c r="P17" s="11"/>
      <c r="Q17" s="11"/>
      <c r="R17" s="11"/>
      <c r="S17" s="11"/>
      <c r="T17" s="11"/>
      <c r="U17" s="11"/>
    </row>
    <row r="18" spans="1:21" x14ac:dyDescent="0.25">
      <c r="A18" s="11">
        <v>2.1</v>
      </c>
      <c r="B18" s="6" t="s">
        <v>46</v>
      </c>
      <c r="C18" s="11" t="s">
        <v>47</v>
      </c>
      <c r="D18" s="11"/>
      <c r="E18" s="11"/>
      <c r="F18" s="11"/>
      <c r="G18" s="11"/>
      <c r="H18" s="11"/>
      <c r="I18" s="11"/>
      <c r="J18" s="11"/>
      <c r="K18" s="11"/>
      <c r="L18" s="11"/>
      <c r="M18" s="11"/>
      <c r="N18" s="11"/>
      <c r="O18" s="11"/>
      <c r="P18" s="11"/>
      <c r="Q18" s="11"/>
      <c r="R18" s="11"/>
      <c r="S18" s="11"/>
      <c r="T18" s="11"/>
      <c r="U18" s="11"/>
    </row>
    <row r="19" spans="1:21" x14ac:dyDescent="0.25">
      <c r="A19" s="11">
        <v>2.2000000000000002</v>
      </c>
      <c r="B19" s="6" t="s">
        <v>48</v>
      </c>
      <c r="C19" s="11" t="s">
        <v>49</v>
      </c>
      <c r="D19" s="11"/>
      <c r="E19" s="11"/>
      <c r="F19" s="11"/>
      <c r="G19" s="11"/>
      <c r="H19" s="11"/>
      <c r="I19" s="11"/>
      <c r="J19" s="11"/>
      <c r="K19" s="11"/>
      <c r="L19" s="11"/>
      <c r="M19" s="11"/>
      <c r="N19" s="11"/>
      <c r="O19" s="11"/>
      <c r="P19" s="11"/>
      <c r="Q19" s="11"/>
      <c r="R19" s="11"/>
      <c r="S19" s="11"/>
      <c r="T19" s="11"/>
      <c r="U19" s="11"/>
    </row>
    <row r="20" spans="1:21" x14ac:dyDescent="0.25">
      <c r="A20" s="11">
        <v>2.2999999999999998</v>
      </c>
      <c r="B20" s="6" t="s">
        <v>50</v>
      </c>
      <c r="C20" s="11" t="s">
        <v>51</v>
      </c>
      <c r="D20" s="11"/>
      <c r="E20" s="11"/>
      <c r="F20" s="11"/>
      <c r="G20" s="11"/>
      <c r="H20" s="11"/>
      <c r="I20" s="11"/>
      <c r="J20" s="11"/>
      <c r="K20" s="11"/>
      <c r="L20" s="11"/>
      <c r="M20" s="11"/>
      <c r="N20" s="11"/>
      <c r="O20" s="11"/>
      <c r="P20" s="11"/>
      <c r="Q20" s="11"/>
      <c r="R20" s="11"/>
      <c r="S20" s="11"/>
      <c r="T20" s="11"/>
      <c r="U20" s="11"/>
    </row>
    <row r="21" spans="1:21" x14ac:dyDescent="0.25">
      <c r="A21" s="11">
        <v>2.4</v>
      </c>
      <c r="B21" s="6" t="s">
        <v>52</v>
      </c>
      <c r="C21" s="11" t="s">
        <v>53</v>
      </c>
      <c r="D21" s="11"/>
      <c r="E21" s="11"/>
      <c r="F21" s="11"/>
      <c r="G21" s="11"/>
      <c r="H21" s="11"/>
      <c r="I21" s="11"/>
      <c r="J21" s="11"/>
      <c r="K21" s="11"/>
      <c r="L21" s="11"/>
      <c r="M21" s="11"/>
      <c r="N21" s="11"/>
      <c r="O21" s="11"/>
      <c r="P21" s="11"/>
      <c r="Q21" s="11"/>
      <c r="R21" s="11"/>
      <c r="S21" s="11"/>
      <c r="T21" s="11"/>
      <c r="U21" s="11"/>
    </row>
    <row r="22" spans="1:21" x14ac:dyDescent="0.25">
      <c r="A22" s="11">
        <v>2.5</v>
      </c>
      <c r="B22" s="6" t="s">
        <v>54</v>
      </c>
      <c r="C22" s="11" t="s">
        <v>55</v>
      </c>
      <c r="D22" s="11"/>
      <c r="E22" s="11"/>
      <c r="F22" s="11"/>
      <c r="G22" s="11"/>
      <c r="H22" s="11"/>
      <c r="I22" s="11"/>
      <c r="J22" s="11"/>
      <c r="K22" s="11"/>
      <c r="L22" s="11"/>
      <c r="M22" s="11"/>
      <c r="N22" s="11"/>
      <c r="O22" s="11"/>
      <c r="P22" s="11"/>
      <c r="Q22" s="11"/>
      <c r="R22" s="11"/>
      <c r="S22" s="11"/>
      <c r="T22" s="11"/>
      <c r="U22" s="11"/>
    </row>
    <row r="23" spans="1:21" ht="31.5" x14ac:dyDescent="0.25">
      <c r="A23" s="11">
        <v>2.6</v>
      </c>
      <c r="B23" s="6" t="s">
        <v>56</v>
      </c>
      <c r="C23" s="11" t="s">
        <v>57</v>
      </c>
      <c r="D23" s="11"/>
      <c r="E23" s="11"/>
      <c r="F23" s="11"/>
      <c r="G23" s="11"/>
      <c r="H23" s="11"/>
      <c r="I23" s="11"/>
      <c r="J23" s="11"/>
      <c r="K23" s="11"/>
      <c r="L23" s="11"/>
      <c r="M23" s="11"/>
      <c r="N23" s="11"/>
      <c r="O23" s="11"/>
      <c r="P23" s="11"/>
      <c r="Q23" s="11"/>
      <c r="R23" s="11"/>
      <c r="S23" s="11"/>
      <c r="T23" s="11"/>
      <c r="U23" s="11"/>
    </row>
    <row r="24" spans="1:21" ht="31.5" x14ac:dyDescent="0.25">
      <c r="A24" s="11">
        <v>2.7</v>
      </c>
      <c r="B24" s="6" t="s">
        <v>58</v>
      </c>
      <c r="C24" s="11" t="s">
        <v>59</v>
      </c>
      <c r="D24" s="11"/>
      <c r="E24" s="11"/>
      <c r="F24" s="11"/>
      <c r="G24" s="11"/>
      <c r="H24" s="11"/>
      <c r="I24" s="11"/>
      <c r="J24" s="11"/>
      <c r="K24" s="11"/>
      <c r="L24" s="11"/>
      <c r="M24" s="11"/>
      <c r="N24" s="11"/>
      <c r="O24" s="11"/>
      <c r="P24" s="11"/>
      <c r="Q24" s="11"/>
      <c r="R24" s="11"/>
      <c r="S24" s="11"/>
      <c r="T24" s="11"/>
      <c r="U24" s="11"/>
    </row>
    <row r="25" spans="1:21" ht="31.5" x14ac:dyDescent="0.25">
      <c r="A25" s="11">
        <v>2.8</v>
      </c>
      <c r="B25" s="6" t="s">
        <v>60</v>
      </c>
      <c r="C25" s="11" t="s">
        <v>61</v>
      </c>
      <c r="D25" s="11"/>
      <c r="E25" s="11"/>
      <c r="F25" s="11"/>
      <c r="G25" s="11"/>
      <c r="H25" s="11"/>
      <c r="I25" s="11"/>
      <c r="J25" s="11"/>
      <c r="K25" s="11"/>
      <c r="L25" s="11"/>
      <c r="M25" s="11"/>
      <c r="N25" s="11"/>
      <c r="O25" s="11"/>
      <c r="P25" s="11"/>
      <c r="Q25" s="11"/>
      <c r="R25" s="11"/>
      <c r="S25" s="11"/>
      <c r="T25" s="11"/>
      <c r="U25" s="11"/>
    </row>
    <row r="26" spans="1:21" ht="31.5" x14ac:dyDescent="0.25">
      <c r="A26" s="11">
        <v>2.9</v>
      </c>
      <c r="B26" s="6" t="s">
        <v>170</v>
      </c>
      <c r="C26" s="11" t="s">
        <v>63</v>
      </c>
      <c r="D26" s="11"/>
      <c r="E26" s="11"/>
      <c r="F26" s="11"/>
      <c r="G26" s="11"/>
      <c r="H26" s="11"/>
      <c r="I26" s="11"/>
      <c r="J26" s="11"/>
      <c r="K26" s="11"/>
      <c r="L26" s="11"/>
      <c r="M26" s="11"/>
      <c r="N26" s="11"/>
      <c r="O26" s="11"/>
      <c r="P26" s="11"/>
      <c r="Q26" s="11"/>
      <c r="R26" s="11"/>
      <c r="S26" s="11"/>
      <c r="T26" s="11"/>
      <c r="U26" s="11"/>
    </row>
    <row r="27" spans="1:21" ht="31.5" x14ac:dyDescent="0.25">
      <c r="A27" s="11">
        <v>2.1</v>
      </c>
      <c r="B27" s="6" t="s">
        <v>64</v>
      </c>
      <c r="C27" s="11" t="s">
        <v>65</v>
      </c>
      <c r="D27" s="11"/>
      <c r="E27" s="11"/>
      <c r="F27" s="11"/>
      <c r="G27" s="11"/>
      <c r="H27" s="11"/>
      <c r="I27" s="11"/>
      <c r="J27" s="11"/>
      <c r="K27" s="11"/>
      <c r="L27" s="11"/>
      <c r="M27" s="11"/>
      <c r="N27" s="11"/>
      <c r="O27" s="11"/>
      <c r="P27" s="11"/>
      <c r="Q27" s="11"/>
      <c r="R27" s="11"/>
      <c r="S27" s="11"/>
      <c r="T27" s="11"/>
      <c r="U27" s="11"/>
    </row>
    <row r="28" spans="1:21" ht="31.5" x14ac:dyDescent="0.25">
      <c r="A28" s="11">
        <v>2.11</v>
      </c>
      <c r="B28" s="6" t="s">
        <v>66</v>
      </c>
      <c r="C28" s="11" t="s">
        <v>67</v>
      </c>
      <c r="D28" s="11"/>
      <c r="E28" s="11"/>
      <c r="F28" s="11"/>
      <c r="G28" s="11"/>
      <c r="H28" s="11"/>
      <c r="I28" s="11"/>
      <c r="J28" s="11"/>
      <c r="K28" s="11"/>
      <c r="L28" s="11"/>
      <c r="M28" s="11"/>
      <c r="N28" s="11"/>
      <c r="O28" s="11"/>
      <c r="P28" s="11"/>
      <c r="Q28" s="11"/>
      <c r="R28" s="11"/>
      <c r="S28" s="11"/>
      <c r="T28" s="11"/>
      <c r="U28" s="11"/>
    </row>
    <row r="29" spans="1:21" ht="31.5" x14ac:dyDescent="0.25">
      <c r="A29" s="11">
        <v>2.12</v>
      </c>
      <c r="B29" s="6" t="s">
        <v>68</v>
      </c>
      <c r="C29" s="11" t="s">
        <v>69</v>
      </c>
      <c r="D29" s="11"/>
      <c r="E29" s="11"/>
      <c r="F29" s="11"/>
      <c r="G29" s="11"/>
      <c r="H29" s="11"/>
      <c r="I29" s="11"/>
      <c r="J29" s="11"/>
      <c r="K29" s="11"/>
      <c r="L29" s="11"/>
      <c r="M29" s="11"/>
      <c r="N29" s="11"/>
      <c r="O29" s="11"/>
      <c r="P29" s="11"/>
      <c r="Q29" s="11"/>
      <c r="R29" s="11"/>
      <c r="S29" s="11"/>
      <c r="T29" s="11"/>
      <c r="U29" s="11"/>
    </row>
    <row r="30" spans="1:21" x14ac:dyDescent="0.25">
      <c r="A30" s="11">
        <v>2.13</v>
      </c>
      <c r="B30" s="6" t="s">
        <v>70</v>
      </c>
      <c r="C30" s="11" t="s">
        <v>71</v>
      </c>
      <c r="D30" s="11"/>
      <c r="E30" s="11"/>
      <c r="F30" s="11"/>
      <c r="G30" s="11"/>
      <c r="H30" s="11"/>
      <c r="I30" s="11"/>
      <c r="J30" s="11"/>
      <c r="K30" s="11"/>
      <c r="L30" s="11"/>
      <c r="M30" s="11"/>
      <c r="N30" s="11"/>
      <c r="O30" s="11"/>
      <c r="P30" s="11"/>
      <c r="Q30" s="11"/>
      <c r="R30" s="11"/>
      <c r="S30" s="11"/>
      <c r="T30" s="11"/>
      <c r="U30" s="11"/>
    </row>
    <row r="31" spans="1:21" x14ac:dyDescent="0.25">
      <c r="A31" s="11">
        <v>2.14</v>
      </c>
      <c r="B31" s="6" t="s">
        <v>72</v>
      </c>
      <c r="C31" s="11" t="s">
        <v>73</v>
      </c>
      <c r="D31" s="11"/>
      <c r="E31" s="11"/>
      <c r="F31" s="11"/>
      <c r="G31" s="11"/>
      <c r="H31" s="11"/>
      <c r="I31" s="11"/>
      <c r="J31" s="11"/>
      <c r="K31" s="11"/>
      <c r="L31" s="11"/>
      <c r="M31" s="11"/>
      <c r="N31" s="11"/>
      <c r="O31" s="11"/>
      <c r="P31" s="11"/>
      <c r="Q31" s="11"/>
      <c r="R31" s="11"/>
      <c r="S31" s="11"/>
      <c r="T31" s="11"/>
      <c r="U31" s="11"/>
    </row>
    <row r="32" spans="1:21" ht="31.5" x14ac:dyDescent="0.25">
      <c r="A32" s="11">
        <v>2.15</v>
      </c>
      <c r="B32" s="6" t="s">
        <v>74</v>
      </c>
      <c r="C32" s="11" t="s">
        <v>75</v>
      </c>
      <c r="D32" s="11"/>
      <c r="E32" s="11"/>
      <c r="F32" s="11"/>
      <c r="G32" s="11"/>
      <c r="H32" s="11"/>
      <c r="I32" s="11"/>
      <c r="J32" s="11"/>
      <c r="K32" s="11"/>
      <c r="L32" s="11"/>
      <c r="M32" s="11"/>
      <c r="N32" s="11"/>
      <c r="O32" s="11"/>
      <c r="P32" s="11"/>
      <c r="Q32" s="11"/>
      <c r="R32" s="11"/>
      <c r="S32" s="11"/>
      <c r="T32" s="11"/>
      <c r="U32" s="11"/>
    </row>
    <row r="33" spans="1:21" ht="31.5" x14ac:dyDescent="0.25">
      <c r="A33" s="11">
        <v>2.16</v>
      </c>
      <c r="B33" s="6" t="s">
        <v>76</v>
      </c>
      <c r="C33" s="11" t="s">
        <v>77</v>
      </c>
      <c r="D33" s="11"/>
      <c r="E33" s="11"/>
      <c r="F33" s="11"/>
      <c r="G33" s="11"/>
      <c r="H33" s="11"/>
      <c r="I33" s="11"/>
      <c r="J33" s="11"/>
      <c r="K33" s="11"/>
      <c r="L33" s="11"/>
      <c r="M33" s="11"/>
      <c r="N33" s="11"/>
      <c r="O33" s="11"/>
      <c r="P33" s="11"/>
      <c r="Q33" s="11"/>
      <c r="R33" s="11"/>
      <c r="S33" s="11"/>
      <c r="T33" s="11"/>
      <c r="U33" s="11"/>
    </row>
    <row r="34" spans="1:21" ht="31.5" x14ac:dyDescent="0.25">
      <c r="A34" s="11">
        <v>2.17</v>
      </c>
      <c r="B34" s="6" t="s">
        <v>78</v>
      </c>
      <c r="C34" s="11" t="s">
        <v>79</v>
      </c>
      <c r="D34" s="11"/>
      <c r="E34" s="11"/>
      <c r="F34" s="11"/>
      <c r="G34" s="11"/>
      <c r="H34" s="11"/>
      <c r="I34" s="11"/>
      <c r="J34" s="11"/>
      <c r="K34" s="11"/>
      <c r="L34" s="11"/>
      <c r="M34" s="11"/>
      <c r="N34" s="11"/>
      <c r="O34" s="11"/>
      <c r="P34" s="11"/>
      <c r="Q34" s="11"/>
      <c r="R34" s="11"/>
      <c r="S34" s="11"/>
      <c r="T34" s="11"/>
      <c r="U34" s="11"/>
    </row>
    <row r="35" spans="1:21" x14ac:dyDescent="0.25">
      <c r="A35" s="11">
        <v>2.1800000000000002</v>
      </c>
      <c r="B35" s="6" t="s">
        <v>80</v>
      </c>
      <c r="C35" s="11" t="s">
        <v>81</v>
      </c>
      <c r="D35" s="11"/>
      <c r="E35" s="11"/>
      <c r="F35" s="11"/>
      <c r="G35" s="11"/>
      <c r="H35" s="11"/>
      <c r="I35" s="11"/>
      <c r="J35" s="11"/>
      <c r="K35" s="11"/>
      <c r="L35" s="11"/>
      <c r="M35" s="11"/>
      <c r="N35" s="11"/>
      <c r="O35" s="11"/>
      <c r="P35" s="11"/>
      <c r="Q35" s="11"/>
      <c r="R35" s="11"/>
      <c r="S35" s="11"/>
      <c r="T35" s="11"/>
      <c r="U35" s="11"/>
    </row>
    <row r="36" spans="1:21" ht="47.25" x14ac:dyDescent="0.25">
      <c r="A36" s="11">
        <v>2.19</v>
      </c>
      <c r="B36" s="6" t="s">
        <v>82</v>
      </c>
      <c r="C36" s="11" t="s">
        <v>83</v>
      </c>
      <c r="D36" s="11"/>
      <c r="E36" s="11"/>
      <c r="F36" s="11"/>
      <c r="G36" s="11"/>
      <c r="H36" s="11"/>
      <c r="I36" s="11"/>
      <c r="J36" s="11"/>
      <c r="K36" s="11"/>
      <c r="L36" s="11"/>
      <c r="M36" s="11"/>
      <c r="N36" s="11"/>
      <c r="O36" s="11"/>
      <c r="P36" s="11"/>
      <c r="Q36" s="11"/>
      <c r="R36" s="11"/>
      <c r="S36" s="11"/>
      <c r="T36" s="11"/>
      <c r="U36" s="11"/>
    </row>
    <row r="37" spans="1:21" ht="31.5" x14ac:dyDescent="0.25">
      <c r="A37" s="11">
        <v>2.2000000000000002</v>
      </c>
      <c r="B37" s="6" t="s">
        <v>84</v>
      </c>
      <c r="C37" s="11" t="s">
        <v>85</v>
      </c>
      <c r="D37" s="11"/>
      <c r="E37" s="11"/>
      <c r="F37" s="11"/>
      <c r="G37" s="11"/>
      <c r="H37" s="11"/>
      <c r="I37" s="11"/>
      <c r="J37" s="11"/>
      <c r="K37" s="11"/>
      <c r="L37" s="11"/>
      <c r="M37" s="11"/>
      <c r="N37" s="11"/>
      <c r="O37" s="11"/>
      <c r="P37" s="11"/>
      <c r="Q37" s="11"/>
      <c r="R37" s="11"/>
      <c r="S37" s="11"/>
      <c r="T37" s="11"/>
      <c r="U37" s="11"/>
    </row>
    <row r="38" spans="1:21" ht="31.5" x14ac:dyDescent="0.25">
      <c r="A38" s="11">
        <v>2.21</v>
      </c>
      <c r="B38" s="6" t="s">
        <v>86</v>
      </c>
      <c r="C38" s="11" t="s">
        <v>87</v>
      </c>
      <c r="D38" s="11"/>
      <c r="E38" s="11"/>
      <c r="F38" s="11"/>
      <c r="G38" s="11"/>
      <c r="H38" s="11"/>
      <c r="I38" s="11"/>
      <c r="J38" s="11"/>
      <c r="K38" s="11"/>
      <c r="L38" s="11"/>
      <c r="M38" s="11"/>
      <c r="N38" s="11"/>
      <c r="O38" s="11"/>
      <c r="P38" s="11"/>
      <c r="Q38" s="11"/>
      <c r="R38" s="11"/>
      <c r="S38" s="11"/>
      <c r="T38" s="11"/>
      <c r="U38" s="11"/>
    </row>
    <row r="39" spans="1:21" ht="31.5" x14ac:dyDescent="0.25">
      <c r="A39" s="11">
        <v>2.2200000000000002</v>
      </c>
      <c r="B39" s="6" t="s">
        <v>88</v>
      </c>
      <c r="C39" s="11" t="s">
        <v>89</v>
      </c>
      <c r="D39" s="11"/>
      <c r="E39" s="11"/>
      <c r="F39" s="11"/>
      <c r="G39" s="11"/>
      <c r="H39" s="11"/>
      <c r="I39" s="11"/>
      <c r="J39" s="11"/>
      <c r="K39" s="11"/>
      <c r="L39" s="11"/>
      <c r="M39" s="11"/>
      <c r="N39" s="11"/>
      <c r="O39" s="11"/>
      <c r="P39" s="11"/>
      <c r="Q39" s="11"/>
      <c r="R39" s="11"/>
      <c r="S39" s="11"/>
      <c r="T39" s="11"/>
      <c r="U39" s="11"/>
    </row>
    <row r="40" spans="1:21" x14ac:dyDescent="0.25">
      <c r="A40" s="11">
        <v>2.23</v>
      </c>
      <c r="B40" s="6" t="s">
        <v>90</v>
      </c>
      <c r="C40" s="11" t="s">
        <v>91</v>
      </c>
      <c r="D40" s="11"/>
      <c r="E40" s="11"/>
      <c r="F40" s="11"/>
      <c r="G40" s="11"/>
      <c r="H40" s="11"/>
      <c r="I40" s="11"/>
      <c r="J40" s="11"/>
      <c r="K40" s="11"/>
      <c r="L40" s="11"/>
      <c r="M40" s="11"/>
      <c r="N40" s="11"/>
      <c r="O40" s="11"/>
      <c r="P40" s="11"/>
      <c r="Q40" s="11"/>
      <c r="R40" s="11"/>
      <c r="S40" s="11"/>
      <c r="T40" s="11"/>
      <c r="U40" s="11"/>
    </row>
    <row r="41" spans="1:21" ht="31.5" x14ac:dyDescent="0.25">
      <c r="A41" s="11">
        <v>2.2400000000000002</v>
      </c>
      <c r="B41" s="6" t="s">
        <v>92</v>
      </c>
      <c r="C41" s="11" t="s">
        <v>93</v>
      </c>
      <c r="D41" s="11"/>
      <c r="E41" s="11"/>
      <c r="F41" s="11"/>
      <c r="G41" s="11"/>
      <c r="H41" s="11"/>
      <c r="I41" s="11"/>
      <c r="J41" s="11"/>
      <c r="K41" s="11"/>
      <c r="L41" s="11"/>
      <c r="M41" s="11"/>
      <c r="N41" s="11"/>
      <c r="O41" s="11"/>
      <c r="P41" s="11"/>
      <c r="Q41" s="11"/>
      <c r="R41" s="11"/>
      <c r="S41" s="11"/>
      <c r="T41" s="11"/>
      <c r="U41" s="11"/>
    </row>
    <row r="42" spans="1:21" ht="31.5" x14ac:dyDescent="0.25">
      <c r="A42" s="11">
        <v>2.25</v>
      </c>
      <c r="B42" s="6" t="s">
        <v>94</v>
      </c>
      <c r="C42" s="11" t="s">
        <v>95</v>
      </c>
      <c r="D42" s="11"/>
      <c r="E42" s="11"/>
      <c r="F42" s="11"/>
      <c r="G42" s="11"/>
      <c r="H42" s="11"/>
      <c r="I42" s="11"/>
      <c r="J42" s="11"/>
      <c r="K42" s="11"/>
      <c r="L42" s="11"/>
      <c r="M42" s="11"/>
      <c r="N42" s="11"/>
      <c r="O42" s="11"/>
      <c r="P42" s="11"/>
      <c r="Q42" s="11"/>
      <c r="R42" s="11"/>
      <c r="S42" s="11"/>
      <c r="T42" s="11"/>
      <c r="U42" s="11"/>
    </row>
    <row r="43" spans="1:21" ht="31.5" x14ac:dyDescent="0.25">
      <c r="A43" s="11">
        <v>2.2599999999999998</v>
      </c>
      <c r="B43" s="6" t="s">
        <v>96</v>
      </c>
      <c r="C43" s="11" t="s">
        <v>97</v>
      </c>
      <c r="D43" s="11"/>
      <c r="E43" s="11"/>
      <c r="F43" s="11"/>
      <c r="G43" s="11"/>
      <c r="H43" s="11"/>
      <c r="I43" s="11"/>
      <c r="J43" s="11"/>
      <c r="K43" s="11"/>
      <c r="L43" s="11"/>
      <c r="M43" s="11"/>
      <c r="N43" s="11"/>
      <c r="O43" s="11"/>
      <c r="P43" s="11"/>
      <c r="Q43" s="11"/>
      <c r="R43" s="11"/>
      <c r="S43" s="11"/>
      <c r="T43" s="11"/>
      <c r="U43" s="11"/>
    </row>
    <row r="44" spans="1:21" x14ac:dyDescent="0.25">
      <c r="A44" s="4">
        <v>3</v>
      </c>
      <c r="B44" s="5" t="s">
        <v>98</v>
      </c>
      <c r="C44" s="4" t="s">
        <v>99</v>
      </c>
      <c r="D44" s="11"/>
      <c r="E44" s="11"/>
      <c r="F44" s="11"/>
      <c r="G44" s="11"/>
      <c r="H44" s="11"/>
      <c r="I44" s="11"/>
      <c r="J44" s="11"/>
      <c r="K44" s="11"/>
      <c r="L44" s="11"/>
      <c r="M44" s="11"/>
      <c r="N44" s="11"/>
      <c r="O44" s="11"/>
      <c r="P44" s="11"/>
      <c r="Q44" s="11"/>
      <c r="R44" s="11"/>
      <c r="S44" s="11"/>
      <c r="T44" s="11"/>
      <c r="U44" s="11"/>
    </row>
  </sheetData>
  <mergeCells count="14">
    <mergeCell ref="P4:Q4"/>
    <mergeCell ref="A2:U2"/>
    <mergeCell ref="A3:U3"/>
    <mergeCell ref="R4:S4"/>
    <mergeCell ref="T4:U4"/>
    <mergeCell ref="A4:A5"/>
    <mergeCell ref="B4:B5"/>
    <mergeCell ref="C4:C5"/>
    <mergeCell ref="D4:E4"/>
    <mergeCell ref="F4:G4"/>
    <mergeCell ref="H4:I4"/>
    <mergeCell ref="J4:K4"/>
    <mergeCell ref="L4:M4"/>
    <mergeCell ref="N4:O4"/>
  </mergeCells>
  <pageMargins left="0.25" right="0.25" top="0.75" bottom="0.75" header="0.3" footer="0.3"/>
  <pageSetup paperSize="8" orientation="landscape"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zoomScaleNormal="100" workbookViewId="0">
      <pane xSplit="4" ySplit="8" topLeftCell="AK9" activePane="bottomRight" state="frozen"/>
      <selection activeCell="L20" sqref="L20"/>
      <selection pane="topRight" activeCell="L20" sqref="L20"/>
      <selection pane="bottomLeft" activeCell="L20" sqref="L20"/>
      <selection pane="bottomRight" activeCell="A12" sqref="A12:IV12"/>
    </sheetView>
  </sheetViews>
  <sheetFormatPr defaultColWidth="11.42578125" defaultRowHeight="11.25" x14ac:dyDescent="0.25"/>
  <cols>
    <col min="1" max="1" width="5.28515625" style="390" customWidth="1"/>
    <col min="2" max="2" width="35" style="390" bestFit="1" customWidth="1"/>
    <col min="3" max="3" width="4.7109375" style="390" bestFit="1" customWidth="1"/>
    <col min="4" max="4" width="10.7109375" style="390" customWidth="1"/>
    <col min="5" max="5" width="10" style="391" bestFit="1" customWidth="1"/>
    <col min="6" max="6" width="9" style="390" bestFit="1" customWidth="1"/>
    <col min="7" max="7" width="9.7109375" style="392" bestFit="1" customWidth="1"/>
    <col min="8" max="10" width="10" style="390" bestFit="1" customWidth="1"/>
    <col min="11" max="11" width="6.85546875" style="390" bestFit="1" customWidth="1"/>
    <col min="12" max="12" width="10" style="390" bestFit="1" customWidth="1"/>
    <col min="13" max="13" width="7.7109375" style="390" bestFit="1" customWidth="1"/>
    <col min="14" max="14" width="5.28515625" style="390" bestFit="1" customWidth="1"/>
    <col min="15" max="15" width="7.7109375" style="390" bestFit="1" customWidth="1"/>
    <col min="16" max="16" width="9" style="391" bestFit="1" customWidth="1"/>
    <col min="17" max="17" width="7.7109375" style="390" bestFit="1" customWidth="1"/>
    <col min="18" max="18" width="6.7109375" style="390" bestFit="1" customWidth="1"/>
    <col min="19" max="19" width="7.7109375" style="390" bestFit="1" customWidth="1"/>
    <col min="20" max="20" width="4.7109375" style="390" bestFit="1" customWidth="1"/>
    <col min="21" max="22" width="6.7109375" style="390" bestFit="1" customWidth="1"/>
    <col min="23" max="24" width="7.7109375" style="390" bestFit="1" customWidth="1"/>
    <col min="25" max="25" width="9" style="390" bestFit="1" customWidth="1"/>
    <col min="26" max="26" width="6.7109375" style="390" customWidth="1"/>
    <col min="27" max="27" width="7.7109375" style="390" bestFit="1" customWidth="1"/>
    <col min="28" max="28" width="6.7109375" style="390" bestFit="1" customWidth="1"/>
    <col min="29" max="29" width="9.28515625" style="390" bestFit="1" customWidth="1"/>
    <col min="30" max="30" width="7.7109375" style="390" bestFit="1" customWidth="1"/>
    <col min="31" max="31" width="6.7109375" style="390" bestFit="1" customWidth="1"/>
    <col min="32" max="32" width="5.7109375" style="390" bestFit="1" customWidth="1"/>
    <col min="33" max="33" width="4.7109375" style="390" bestFit="1" customWidth="1"/>
    <col min="34" max="34" width="6.7109375" style="390" bestFit="1" customWidth="1"/>
    <col min="35" max="36" width="7.7109375" style="390" bestFit="1" customWidth="1"/>
    <col min="37" max="37" width="6.7109375" style="390" bestFit="1" customWidth="1"/>
    <col min="38" max="38" width="7.7109375" style="390" bestFit="1" customWidth="1"/>
    <col min="39" max="39" width="5.7109375" style="390" bestFit="1" customWidth="1"/>
    <col min="40" max="40" width="10.42578125" style="390" bestFit="1" customWidth="1"/>
    <col min="41" max="41" width="9.28515625" style="390" bestFit="1" customWidth="1"/>
    <col min="42" max="42" width="7.7109375" style="390" bestFit="1" customWidth="1"/>
    <col min="43" max="44" width="9" style="390" bestFit="1" customWidth="1"/>
    <col min="45" max="45" width="10.85546875" style="390" customWidth="1"/>
    <col min="46" max="16384" width="11.42578125" style="390"/>
  </cols>
  <sheetData>
    <row r="1" spans="1:47" ht="15.75" x14ac:dyDescent="0.25">
      <c r="A1" s="2" t="s">
        <v>14</v>
      </c>
    </row>
    <row r="2" spans="1:47" s="393" customFormat="1" ht="23.25" x14ac:dyDescent="0.25">
      <c r="A2" s="1127" t="s">
        <v>317</v>
      </c>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row>
    <row r="3" spans="1:47" s="393" customFormat="1" ht="18.75" x14ac:dyDescent="0.25">
      <c r="A3" s="1128" t="str">
        <f>Title!A3</f>
        <v>HUYỆN IA PA - TỈNH GIA LAI</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row>
    <row r="4" spans="1:47" ht="15.75" thickBot="1" x14ac:dyDescent="0.3">
      <c r="A4" s="1207" t="s">
        <v>16</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c r="Y4" s="1207"/>
      <c r="Z4" s="1207"/>
    </row>
    <row r="5" spans="1:47" s="133" customFormat="1" ht="15.75" customHeight="1" x14ac:dyDescent="0.25">
      <c r="A5" s="1212" t="s">
        <v>0</v>
      </c>
      <c r="B5" s="1208" t="s">
        <v>17</v>
      </c>
      <c r="C5" s="1208" t="s">
        <v>171</v>
      </c>
      <c r="D5" s="1208" t="s">
        <v>357</v>
      </c>
      <c r="E5" s="1208" t="s">
        <v>203</v>
      </c>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8"/>
      <c r="AJ5" s="1208"/>
      <c r="AK5" s="1208"/>
      <c r="AL5" s="1208"/>
      <c r="AM5" s="1208"/>
      <c r="AN5" s="1208"/>
      <c r="AO5" s="1208"/>
      <c r="AP5" s="1208"/>
      <c r="AQ5" s="1208"/>
      <c r="AR5" s="1208" t="s">
        <v>172</v>
      </c>
      <c r="AS5" s="1210" t="s">
        <v>358</v>
      </c>
    </row>
    <row r="6" spans="1:47" s="133" customFormat="1" ht="15.75" customHeight="1" x14ac:dyDescent="0.25">
      <c r="A6" s="1213"/>
      <c r="B6" s="1209"/>
      <c r="C6" s="1209"/>
      <c r="D6" s="1209"/>
      <c r="E6" s="1214" t="s">
        <v>23</v>
      </c>
      <c r="F6" s="1209" t="s">
        <v>242</v>
      </c>
      <c r="G6" s="1209"/>
      <c r="H6" s="1209"/>
      <c r="I6" s="1209"/>
      <c r="J6" s="1209"/>
      <c r="K6" s="1209"/>
      <c r="L6" s="1209"/>
      <c r="M6" s="1209"/>
      <c r="N6" s="1209"/>
      <c r="O6" s="1209"/>
      <c r="P6" s="1214" t="s">
        <v>45</v>
      </c>
      <c r="Q6" s="1209" t="s">
        <v>243</v>
      </c>
      <c r="R6" s="1209"/>
      <c r="S6" s="1209"/>
      <c r="T6" s="1209"/>
      <c r="U6" s="1209"/>
      <c r="V6" s="1209"/>
      <c r="W6" s="1209"/>
      <c r="X6" s="1209"/>
      <c r="Y6" s="1209"/>
      <c r="Z6" s="1209"/>
      <c r="AA6" s="1209"/>
      <c r="AB6" s="1209"/>
      <c r="AC6" s="1209"/>
      <c r="AD6" s="1209"/>
      <c r="AE6" s="1209"/>
      <c r="AF6" s="1209"/>
      <c r="AG6" s="1209"/>
      <c r="AH6" s="1209"/>
      <c r="AI6" s="1209"/>
      <c r="AJ6" s="1209"/>
      <c r="AK6" s="1209"/>
      <c r="AL6" s="1209"/>
      <c r="AM6" s="1209"/>
      <c r="AN6" s="1209"/>
      <c r="AO6" s="1209"/>
      <c r="AP6" s="1209"/>
      <c r="AQ6" s="1214" t="s">
        <v>99</v>
      </c>
      <c r="AR6" s="1209"/>
      <c r="AS6" s="1211"/>
    </row>
    <row r="7" spans="1:47" s="133" customFormat="1" ht="12.75" x14ac:dyDescent="0.25">
      <c r="A7" s="1213"/>
      <c r="B7" s="1209"/>
      <c r="C7" s="1209"/>
      <c r="D7" s="1209"/>
      <c r="E7" s="1214"/>
      <c r="F7" s="1" t="s">
        <v>25</v>
      </c>
      <c r="G7" s="65" t="s">
        <v>27</v>
      </c>
      <c r="H7" s="1" t="s">
        <v>29</v>
      </c>
      <c r="I7" s="1" t="s">
        <v>31</v>
      </c>
      <c r="J7" s="1" t="s">
        <v>33</v>
      </c>
      <c r="K7" s="1" t="s">
        <v>35</v>
      </c>
      <c r="L7" s="1" t="s">
        <v>37</v>
      </c>
      <c r="M7" s="1" t="s">
        <v>39</v>
      </c>
      <c r="N7" s="1" t="s">
        <v>41</v>
      </c>
      <c r="O7" s="1" t="s">
        <v>43</v>
      </c>
      <c r="P7" s="1214"/>
      <c r="Q7" s="1" t="s">
        <v>47</v>
      </c>
      <c r="R7" s="1" t="s">
        <v>49</v>
      </c>
      <c r="S7" s="1" t="s">
        <v>51</v>
      </c>
      <c r="T7" s="1" t="s">
        <v>53</v>
      </c>
      <c r="U7" s="1" t="s">
        <v>55</v>
      </c>
      <c r="V7" s="1" t="s">
        <v>57</v>
      </c>
      <c r="W7" s="1" t="s">
        <v>59</v>
      </c>
      <c r="X7" s="1" t="s">
        <v>61</v>
      </c>
      <c r="Y7" s="1" t="s">
        <v>63</v>
      </c>
      <c r="Z7" s="1" t="s">
        <v>65</v>
      </c>
      <c r="AA7" s="1" t="s">
        <v>67</v>
      </c>
      <c r="AB7" s="1" t="s">
        <v>69</v>
      </c>
      <c r="AC7" s="1" t="s">
        <v>71</v>
      </c>
      <c r="AD7" s="1" t="s">
        <v>73</v>
      </c>
      <c r="AE7" s="1" t="s">
        <v>75</v>
      </c>
      <c r="AF7" s="1" t="s">
        <v>77</v>
      </c>
      <c r="AG7" s="1" t="s">
        <v>79</v>
      </c>
      <c r="AH7" s="1" t="s">
        <v>81</v>
      </c>
      <c r="AI7" s="1" t="s">
        <v>83</v>
      </c>
      <c r="AJ7" s="1" t="s">
        <v>85</v>
      </c>
      <c r="AK7" s="1" t="s">
        <v>87</v>
      </c>
      <c r="AL7" s="1" t="s">
        <v>89</v>
      </c>
      <c r="AM7" s="1" t="s">
        <v>91</v>
      </c>
      <c r="AN7" s="1" t="s">
        <v>93</v>
      </c>
      <c r="AO7" s="1" t="s">
        <v>95</v>
      </c>
      <c r="AP7" s="1" t="s">
        <v>97</v>
      </c>
      <c r="AQ7" s="1214"/>
      <c r="AR7" s="1209"/>
      <c r="AS7" s="1211"/>
    </row>
    <row r="8" spans="1:47" s="69" customFormat="1" ht="15.95" customHeight="1" x14ac:dyDescent="0.25">
      <c r="A8" s="394"/>
      <c r="B8" s="66" t="s">
        <v>173</v>
      </c>
      <c r="C8" s="374"/>
      <c r="D8" s="301">
        <f>D9+D20+D47</f>
        <v>86859.540945999994</v>
      </c>
      <c r="E8" s="395"/>
      <c r="F8" s="301"/>
      <c r="G8" s="302"/>
      <c r="H8" s="301"/>
      <c r="I8" s="301"/>
      <c r="J8" s="301"/>
      <c r="K8" s="301"/>
      <c r="L8" s="301"/>
      <c r="M8" s="301"/>
      <c r="N8" s="301"/>
      <c r="O8" s="301"/>
      <c r="P8" s="395"/>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95"/>
      <c r="AR8" s="301"/>
      <c r="AS8" s="303">
        <f>AS9+AS20+AS47</f>
        <v>86785.680946000008</v>
      </c>
    </row>
    <row r="9" spans="1:47" s="401" customFormat="1" ht="15.95" customHeight="1" x14ac:dyDescent="0.25">
      <c r="A9" s="396">
        <v>1</v>
      </c>
      <c r="B9" s="397" t="s">
        <v>22</v>
      </c>
      <c r="C9" s="398" t="s">
        <v>23</v>
      </c>
      <c r="D9" s="399">
        <f>SUM(D10:D19)-D11</f>
        <v>79949.540271999998</v>
      </c>
      <c r="E9" s="399">
        <f>SUM(F9:O9)</f>
        <v>357.11999999999989</v>
      </c>
      <c r="F9" s="399">
        <f>'[1]1_Xa Ia Trok'!F8+'[1]2_Xa Ia Mron'!F8+'[1]3_Xa Kim Tan'!F8+'[1]4_Xa Chu Rang'!F8+'[1]5_Xa Po To'!F8+'[1]6_Xa Ia Broai'!F8+'[1]7_Xa Ia Tul'!F8+'[1]8_Xa Chu Mo'!F8+'[1]9_Xa Ia KDam'!F8+'[1]10_Off'!F8+'[1]11_Off'!F8+'[1]12_Off'!F8+'[1]13_Off'!F8+'[1]14_Off'!F8+'[1]15_Off'!F8</f>
        <v>0</v>
      </c>
      <c r="G9" s="399">
        <f>'[1]1_Xa Ia Trok'!G8+'[1]2_Xa Ia Mron'!G8+'[1]3_Xa Kim Tan'!G8+'[1]4_Xa Chu Rang'!G8+'[1]5_Xa Po To'!G8+'[1]6_Xa Ia Broai'!G8+'[1]7_Xa Ia Tul'!G8+'[1]8_Xa Chu Mo'!G8+'[1]9_Xa Ia KDam'!G8+'[1]10_Off'!G8+'[1]11_Off'!G8+'[1]12_Off'!G8+'[1]13_Off'!G8+'[1]14_Off'!G8+'[1]15_Off'!G8</f>
        <v>0</v>
      </c>
      <c r="H9" s="399">
        <f>'[1]1_Xa Ia Trok'!H8+'[1]2_Xa Ia Mron'!H8+'[1]3_Xa Kim Tan'!H8+'[1]4_Xa Chu Rang'!H8+'[1]5_Xa Po To'!H8+'[1]6_Xa Ia Broai'!H8+'[1]7_Xa Ia Tul'!H8+'[1]8_Xa Chu Mo'!H8+'[1]9_Xa Ia KDam'!H8+'[1]10_Off'!H8+'[1]11_Off'!H8+'[1]12_Off'!H8+'[1]13_Off'!H8+'[1]14_Off'!H8+'[1]15_Off'!H8</f>
        <v>197.84999999999991</v>
      </c>
      <c r="I9" s="399">
        <f>'[1]1_Xa Ia Trok'!I8+'[1]2_Xa Ia Mron'!I8+'[1]3_Xa Kim Tan'!I8+'[1]4_Xa Chu Rang'!I8+'[1]5_Xa Po To'!I8+'[1]6_Xa Ia Broai'!I8+'[1]7_Xa Ia Tul'!I8+'[1]8_Xa Chu Mo'!I8+'[1]9_Xa Ia KDam'!I8+'[1]10_Off'!I8+'[1]11_Off'!I8+'[1]12_Off'!I8+'[1]13_Off'!I8+'[1]14_Off'!I8+'[1]15_Off'!I8</f>
        <v>0</v>
      </c>
      <c r="J9" s="399">
        <f>'[1]1_Xa Ia Trok'!J8+'[1]2_Xa Ia Mron'!J8+'[1]3_Xa Kim Tan'!J8+'[1]4_Xa Chu Rang'!J8+'[1]5_Xa Po To'!J8+'[1]6_Xa Ia Broai'!J8+'[1]7_Xa Ia Tul'!J8+'[1]8_Xa Chu Mo'!J8+'[1]9_Xa Ia KDam'!J8+'[1]10_Off'!J8+'[1]11_Off'!J8+'[1]12_Off'!J8+'[1]13_Off'!J8+'[1]14_Off'!J8+'[1]15_Off'!J8</f>
        <v>0</v>
      </c>
      <c r="K9" s="399">
        <f>'[1]1_Xa Ia Trok'!K8+'[1]2_Xa Ia Mron'!K8+'[1]3_Xa Kim Tan'!K8+'[1]4_Xa Chu Rang'!K8+'[1]5_Xa Po To'!K8+'[1]6_Xa Ia Broai'!K8+'[1]7_Xa Ia Tul'!K8+'[1]8_Xa Chu Mo'!K8+'[1]9_Xa Ia KDam'!K8+'[1]10_Off'!K8+'[1]11_Off'!K8+'[1]12_Off'!K8+'[1]13_Off'!K8+'[1]14_Off'!K8+'[1]15_Off'!K8</f>
        <v>0</v>
      </c>
      <c r="L9" s="399">
        <f>'[1]1_Xa Ia Trok'!L8+'[1]2_Xa Ia Mron'!L8+'[1]3_Xa Kim Tan'!L8+'[1]4_Xa Chu Rang'!L8+'[1]5_Xa Po To'!L8+'[1]6_Xa Ia Broai'!L8+'[1]7_Xa Ia Tul'!L8+'[1]8_Xa Chu Mo'!L8+'[1]9_Xa Ia KDam'!L8+'[1]10_Off'!L8+'[1]11_Off'!L8+'[1]12_Off'!L8+'[1]13_Off'!L8+'[1]14_Off'!L8+'[1]15_Off'!L8</f>
        <v>0</v>
      </c>
      <c r="M9" s="399">
        <f>'[1]1_Xa Ia Trok'!M8+'[1]2_Xa Ia Mron'!M8+'[1]3_Xa Kim Tan'!M8+'[1]4_Xa Chu Rang'!M8+'[1]5_Xa Po To'!M8+'[1]6_Xa Ia Broai'!M8+'[1]7_Xa Ia Tul'!M8+'[1]8_Xa Chu Mo'!M8+'[1]9_Xa Ia KDam'!M8+'[1]10_Off'!M8+'[1]11_Off'!M8+'[1]12_Off'!M8+'[1]13_Off'!M8+'[1]14_Off'!M8+'[1]15_Off'!M8</f>
        <v>0</v>
      </c>
      <c r="N9" s="399">
        <f>'[1]1_Xa Ia Trok'!N8+'[1]2_Xa Ia Mron'!N8+'[1]3_Xa Kim Tan'!N8+'[1]4_Xa Chu Rang'!N8+'[1]5_Xa Po To'!N8+'[1]6_Xa Ia Broai'!N8+'[1]7_Xa Ia Tul'!N8+'[1]8_Xa Chu Mo'!N8+'[1]9_Xa Ia KDam'!N8+'[1]10_Off'!N8+'[1]11_Off'!N8+'[1]12_Off'!N8+'[1]13_Off'!N8+'[1]14_Off'!N8+'[1]15_Off'!N8</f>
        <v>0</v>
      </c>
      <c r="O9" s="399">
        <f>'[1]1_Xa Ia Trok'!O8+'[1]2_Xa Ia Mron'!O8+'[1]3_Xa Kim Tan'!O8+'[1]4_Xa Chu Rang'!O8+'[1]5_Xa Po To'!O8+'[1]6_Xa Ia Broai'!O8+'[1]7_Xa Ia Tul'!O8+'[1]8_Xa Chu Mo'!O8+'[1]9_Xa Ia KDam'!O8+'[1]10_Off'!O8+'[1]11_Off'!O8+'[1]12_Off'!O8+'[1]13_Off'!O8+'[1]14_Off'!O8+'[1]15_Off'!O8</f>
        <v>159.26999999999998</v>
      </c>
      <c r="P9" s="399">
        <f>'[1]1_Xa Ia Trok'!P8+'[1]2_Xa Ia Mron'!P8+'[1]3_Xa Kim Tan'!P8+'[1]4_Xa Chu Rang'!P8+'[1]5_Xa Po To'!P8+'[1]6_Xa Ia Broai'!P8+'[1]7_Xa Ia Tul'!P8+'[1]8_Xa Chu Mo'!P8+'[1]9_Xa Ia KDam'!P8+'[1]10_Off'!P8+'[1]11_Off'!P8+'[1]12_Off'!P8+'[1]13_Off'!P8+'[1]14_Off'!P8+'[1]15_Off'!P8</f>
        <v>0</v>
      </c>
      <c r="Q9" s="399">
        <f>'[1]1_Xa Ia Trok'!Q8+'[1]2_Xa Ia Mron'!Q8+'[1]3_Xa Kim Tan'!Q8+'[1]4_Xa Chu Rang'!Q8+'[1]5_Xa Po To'!Q8+'[1]6_Xa Ia Broai'!Q8+'[1]7_Xa Ia Tul'!Q8+'[1]8_Xa Chu Mo'!Q8+'[1]9_Xa Ia KDam'!Q8+'[1]10_Off'!Q8+'[1]11_Off'!Q8+'[1]12_Off'!Q8+'[1]13_Off'!Q8+'[1]14_Off'!Q8+'[1]15_Off'!Q8</f>
        <v>0</v>
      </c>
      <c r="R9" s="399">
        <f>'[1]1_Xa Ia Trok'!R8+'[1]2_Xa Ia Mron'!R8+'[1]3_Xa Kim Tan'!R8+'[1]4_Xa Chu Rang'!R8+'[1]5_Xa Po To'!R8+'[1]6_Xa Ia Broai'!R8+'[1]7_Xa Ia Tul'!R8+'[1]8_Xa Chu Mo'!R8+'[1]9_Xa Ia KDam'!R8+'[1]10_Off'!R8+'[1]11_Off'!R8+'[1]12_Off'!R8+'[1]13_Off'!R8+'[1]14_Off'!R8+'[1]15_Off'!R8</f>
        <v>0.45999999999999996</v>
      </c>
      <c r="S9" s="399">
        <f>'[1]1_Xa Ia Trok'!S8+'[1]2_Xa Ia Mron'!S8+'[1]3_Xa Kim Tan'!S8+'[1]4_Xa Chu Rang'!S8+'[1]5_Xa Po To'!S8+'[1]6_Xa Ia Broai'!S8+'[1]7_Xa Ia Tul'!S8+'[1]8_Xa Chu Mo'!S8+'[1]9_Xa Ia KDam'!S8+'[1]10_Off'!S8+'[1]11_Off'!S8+'[1]12_Off'!S8+'[1]13_Off'!S8+'[1]14_Off'!S8+'[1]15_Off'!S8</f>
        <v>0</v>
      </c>
      <c r="T9" s="399">
        <f>'[1]1_Xa Ia Trok'!T8+'[1]2_Xa Ia Mron'!T8+'[1]3_Xa Kim Tan'!T8+'[1]4_Xa Chu Rang'!T8+'[1]5_Xa Po To'!T8+'[1]6_Xa Ia Broai'!T8+'[1]7_Xa Ia Tul'!T8+'[1]8_Xa Chu Mo'!T8+'[1]9_Xa Ia KDam'!T8+'[1]10_Off'!T8+'[1]11_Off'!T8+'[1]12_Off'!T8+'[1]13_Off'!T8+'[1]14_Off'!T8+'[1]15_Off'!T8</f>
        <v>0</v>
      </c>
      <c r="U9" s="399">
        <f>'[1]1_Xa Ia Trok'!U8+'[1]2_Xa Ia Mron'!U8+'[1]3_Xa Kim Tan'!U8+'[1]4_Xa Chu Rang'!U8+'[1]5_Xa Po To'!U8+'[1]6_Xa Ia Broai'!U8+'[1]7_Xa Ia Tul'!U8+'[1]8_Xa Chu Mo'!U8+'[1]9_Xa Ia KDam'!U8+'[1]10_Off'!U8+'[1]11_Off'!U8+'[1]12_Off'!U8+'[1]13_Off'!U8+'[1]14_Off'!U8+'[1]15_Off'!U8</f>
        <v>0</v>
      </c>
      <c r="V9" s="399">
        <f>'[1]1_Xa Ia Trok'!V8+'[1]2_Xa Ia Mron'!V8+'[1]3_Xa Kim Tan'!V8+'[1]4_Xa Chu Rang'!V8+'[1]5_Xa Po To'!V8+'[1]6_Xa Ia Broai'!V8+'[1]7_Xa Ia Tul'!V8+'[1]8_Xa Chu Mo'!V8+'[1]9_Xa Ia KDam'!V8+'[1]10_Off'!V8+'[1]11_Off'!V8+'[1]12_Off'!V8+'[1]13_Off'!V8+'[1]14_Off'!V8+'[1]15_Off'!V8</f>
        <v>12.772</v>
      </c>
      <c r="W9" s="399">
        <f>'[1]1_Xa Ia Trok'!W8+'[1]2_Xa Ia Mron'!W8+'[1]3_Xa Kim Tan'!W8+'[1]4_Xa Chu Rang'!W8+'[1]5_Xa Po To'!W8+'[1]6_Xa Ia Broai'!W8+'[1]7_Xa Ia Tul'!W8+'[1]8_Xa Chu Mo'!W8+'[1]9_Xa Ia KDam'!W8+'[1]10_Off'!W8+'[1]11_Off'!W8+'[1]12_Off'!W8+'[1]13_Off'!W8+'[1]14_Off'!W8+'[1]15_Off'!W8</f>
        <v>2.4500000000000002</v>
      </c>
      <c r="X9" s="399">
        <f>'[1]1_Xa Ia Trok'!X8+'[1]2_Xa Ia Mron'!X8+'[1]3_Xa Kim Tan'!X8+'[1]4_Xa Chu Rang'!X8+'[1]5_Xa Po To'!X8+'[1]6_Xa Ia Broai'!X8+'[1]7_Xa Ia Tul'!X8+'[1]8_Xa Chu Mo'!X8+'[1]9_Xa Ia KDam'!X8+'[1]10_Off'!X8+'[1]11_Off'!X8+'[1]12_Off'!X8+'[1]13_Off'!X8+'[1]14_Off'!X8+'[1]15_Off'!X8</f>
        <v>0</v>
      </c>
      <c r="Y9" s="399">
        <f>'[1]1_Xa Ia Trok'!Y8+'[1]2_Xa Ia Mron'!Y8+'[1]3_Xa Kim Tan'!Y8+'[1]4_Xa Chu Rang'!Y8+'[1]5_Xa Po To'!Y8+'[1]6_Xa Ia Broai'!Y8+'[1]7_Xa Ia Tul'!Y8+'[1]8_Xa Chu Mo'!Y8+'[1]9_Xa Ia KDam'!Y8+'[1]10_Off'!Y8+'[1]11_Off'!Y8+'[1]12_Off'!Y8+'[1]13_Off'!Y8+'[1]14_Off'!Y8+'[1]15_Off'!Y8</f>
        <v>1262.9434999999999</v>
      </c>
      <c r="Z9" s="399">
        <f>'[1]1_Xa Ia Trok'!Z8+'[1]2_Xa Ia Mron'!Z8+'[1]3_Xa Kim Tan'!Z8+'[1]4_Xa Chu Rang'!Z8+'[1]5_Xa Po To'!Z8+'[1]6_Xa Ia Broai'!Z8+'[1]7_Xa Ia Tul'!Z8+'[1]8_Xa Chu Mo'!Z8+'[1]9_Xa Ia KDam'!Z8+'[1]10_Off'!Z8+'[1]11_Off'!Z8+'[1]12_Off'!Z8+'[1]13_Off'!Z8+'[1]14_Off'!Z8+'[1]15_Off'!Z8</f>
        <v>0</v>
      </c>
      <c r="AA9" s="399">
        <f>'[1]1_Xa Ia Trok'!AA8+'[1]2_Xa Ia Mron'!AA8+'[1]3_Xa Kim Tan'!AA8+'[1]4_Xa Chu Rang'!AA8+'[1]5_Xa Po To'!AA8+'[1]6_Xa Ia Broai'!AA8+'[1]7_Xa Ia Tul'!AA8+'[1]8_Xa Chu Mo'!AA8+'[1]9_Xa Ia KDam'!AA8+'[1]10_Off'!AA8+'[1]11_Off'!AA8+'[1]12_Off'!AA8+'[1]13_Off'!AA8+'[1]14_Off'!AA8+'[1]15_Off'!AA8</f>
        <v>50.86</v>
      </c>
      <c r="AB9" s="399">
        <f>'[1]1_Xa Ia Trok'!AB8+'[1]2_Xa Ia Mron'!AB8+'[1]3_Xa Kim Tan'!AB8+'[1]4_Xa Chu Rang'!AB8+'[1]5_Xa Po To'!AB8+'[1]6_Xa Ia Broai'!AB8+'[1]7_Xa Ia Tul'!AB8+'[1]8_Xa Chu Mo'!AB8+'[1]9_Xa Ia KDam'!AB8+'[1]10_Off'!AB8+'[1]11_Off'!AB8+'[1]12_Off'!AB8+'[1]13_Off'!AB8+'[1]14_Off'!AB8+'[1]15_Off'!AB8</f>
        <v>0.18</v>
      </c>
      <c r="AC9" s="399">
        <f>'[1]1_Xa Ia Trok'!AC8+'[1]2_Xa Ia Mron'!AC8+'[1]3_Xa Kim Tan'!AC8+'[1]4_Xa Chu Rang'!AC8+'[1]5_Xa Po To'!AC8+'[1]6_Xa Ia Broai'!AC8+'[1]7_Xa Ia Tul'!AC8+'[1]8_Xa Chu Mo'!AC8+'[1]9_Xa Ia KDam'!AC8+'[1]10_Off'!AC8+'[1]11_Off'!AC8+'[1]12_Off'!AC8+'[1]13_Off'!AC8+'[1]14_Off'!AC8+'[1]15_Off'!AC8</f>
        <v>122.79</v>
      </c>
      <c r="AD9" s="399">
        <f>'[1]1_Xa Ia Trok'!AD8+'[1]2_Xa Ia Mron'!AD8+'[1]3_Xa Kim Tan'!AD8+'[1]4_Xa Chu Rang'!AD8+'[1]5_Xa Po To'!AD8+'[1]6_Xa Ia Broai'!AD8+'[1]7_Xa Ia Tul'!AD8+'[1]8_Xa Chu Mo'!AD8+'[1]9_Xa Ia KDam'!AD8+'[1]10_Off'!AD8+'[1]11_Off'!AD8+'[1]12_Off'!AD8+'[1]13_Off'!AD8+'[1]14_Off'!AD8+'[1]15_Off'!AD8</f>
        <v>0</v>
      </c>
      <c r="AE9" s="399">
        <f>'[1]1_Xa Ia Trok'!AE8+'[1]2_Xa Ia Mron'!AE8+'[1]3_Xa Kim Tan'!AE8+'[1]4_Xa Chu Rang'!AE8+'[1]5_Xa Po To'!AE8+'[1]6_Xa Ia Broai'!AE8+'[1]7_Xa Ia Tul'!AE8+'[1]8_Xa Chu Mo'!AE8+'[1]9_Xa Ia KDam'!AE8+'[1]10_Off'!AE8+'[1]11_Off'!AE8+'[1]12_Off'!AE8+'[1]13_Off'!AE8+'[1]14_Off'!AE8+'[1]15_Off'!AE8</f>
        <v>0</v>
      </c>
      <c r="AF9" s="399">
        <f>'[1]1_Xa Ia Trok'!AF8+'[1]2_Xa Ia Mron'!AF8+'[1]3_Xa Kim Tan'!AF8+'[1]4_Xa Chu Rang'!AF8+'[1]5_Xa Po To'!AF8+'[1]6_Xa Ia Broai'!AF8+'[1]7_Xa Ia Tul'!AF8+'[1]8_Xa Chu Mo'!AF8+'[1]9_Xa Ia KDam'!AF8+'[1]10_Off'!AF8+'[1]11_Off'!AF8+'[1]12_Off'!AF8+'[1]13_Off'!AF8+'[1]14_Off'!AF8+'[1]15_Off'!AF8</f>
        <v>0</v>
      </c>
      <c r="AG9" s="399">
        <f>'[1]1_Xa Ia Trok'!AG8+'[1]2_Xa Ia Mron'!AG8+'[1]3_Xa Kim Tan'!AG8+'[1]4_Xa Chu Rang'!AG8+'[1]5_Xa Po To'!AG8+'[1]6_Xa Ia Broai'!AG8+'[1]7_Xa Ia Tul'!AG8+'[1]8_Xa Chu Mo'!AG8+'[1]9_Xa Ia KDam'!AG8+'[1]10_Off'!AG8+'[1]11_Off'!AG8+'[1]12_Off'!AG8+'[1]13_Off'!AG8+'[1]14_Off'!AG8+'[1]15_Off'!AG8</f>
        <v>0</v>
      </c>
      <c r="AH9" s="399">
        <f>'[1]1_Xa Ia Trok'!AH8+'[1]2_Xa Ia Mron'!AH8+'[1]3_Xa Kim Tan'!AH8+'[1]4_Xa Chu Rang'!AH8+'[1]5_Xa Po To'!AH8+'[1]6_Xa Ia Broai'!AH8+'[1]7_Xa Ia Tul'!AH8+'[1]8_Xa Chu Mo'!AH8+'[1]9_Xa Ia KDam'!AH8+'[1]10_Off'!AH8+'[1]11_Off'!AH8+'[1]12_Off'!AH8+'[1]13_Off'!AH8+'[1]14_Off'!AH8+'[1]15_Off'!AH8</f>
        <v>0</v>
      </c>
      <c r="AI9" s="399">
        <f>'[1]1_Xa Ia Trok'!AI8+'[1]2_Xa Ia Mron'!AI8+'[1]3_Xa Kim Tan'!AI8+'[1]4_Xa Chu Rang'!AI8+'[1]5_Xa Po To'!AI8+'[1]6_Xa Ia Broai'!AI8+'[1]7_Xa Ia Tul'!AI8+'[1]8_Xa Chu Mo'!AI8+'[1]9_Xa Ia KDam'!AI8+'[1]10_Off'!AI8+'[1]11_Off'!AI8+'[1]12_Off'!AI8+'[1]13_Off'!AI8+'[1]14_Off'!AI8+'[1]15_Off'!AI8</f>
        <v>10.5</v>
      </c>
      <c r="AJ9" s="399">
        <f>'[1]1_Xa Ia Trok'!AJ8+'[1]2_Xa Ia Mron'!AJ8+'[1]3_Xa Kim Tan'!AJ8+'[1]4_Xa Chu Rang'!AJ8+'[1]5_Xa Po To'!AJ8+'[1]6_Xa Ia Broai'!AJ8+'[1]7_Xa Ia Tul'!AJ8+'[1]8_Xa Chu Mo'!AJ8+'[1]9_Xa Ia KDam'!AJ8+'[1]10_Off'!AJ8+'[1]11_Off'!AJ8+'[1]12_Off'!AJ8+'[1]13_Off'!AJ8+'[1]14_Off'!AJ8+'[1]15_Off'!AJ8</f>
        <v>36.81</v>
      </c>
      <c r="AK9" s="399">
        <f>'[1]1_Xa Ia Trok'!AK8+'[1]2_Xa Ia Mron'!AK8+'[1]3_Xa Kim Tan'!AK8+'[1]4_Xa Chu Rang'!AK8+'[1]5_Xa Po To'!AK8+'[1]6_Xa Ia Broai'!AK8+'[1]7_Xa Ia Tul'!AK8+'[1]8_Xa Chu Mo'!AK8+'[1]9_Xa Ia KDam'!AK8+'[1]10_Off'!AK8+'[1]11_Off'!AK8+'[1]12_Off'!AK8+'[1]13_Off'!AK8+'[1]14_Off'!AK8+'[1]15_Off'!AK8</f>
        <v>4.589999999999999</v>
      </c>
      <c r="AL9" s="399">
        <f>'[1]1_Xa Ia Trok'!AL8+'[1]2_Xa Ia Mron'!AL8+'[1]3_Xa Kim Tan'!AL8+'[1]4_Xa Chu Rang'!AL8+'[1]5_Xa Po To'!AL8+'[1]6_Xa Ia Broai'!AL8+'[1]7_Xa Ia Tul'!AL8+'[1]8_Xa Chu Mo'!AL8+'[1]9_Xa Ia KDam'!AL8+'[1]10_Off'!AL8+'[1]11_Off'!AL8+'[1]12_Off'!AL8+'[1]13_Off'!AL8+'[1]14_Off'!AL8+'[1]15_Off'!AL8</f>
        <v>3.58</v>
      </c>
      <c r="AM9" s="399">
        <f>'[1]1_Xa Ia Trok'!AM8+'[1]2_Xa Ia Mron'!AM8+'[1]3_Xa Kim Tan'!AM8+'[1]4_Xa Chu Rang'!AM8+'[1]5_Xa Po To'!AM8+'[1]6_Xa Ia Broai'!AM8+'[1]7_Xa Ia Tul'!AM8+'[1]8_Xa Chu Mo'!AM8+'[1]9_Xa Ia KDam'!AM8+'[1]10_Off'!AM8+'[1]11_Off'!AM8+'[1]12_Off'!AM8+'[1]13_Off'!AM8+'[1]14_Off'!AM8+'[1]15_Off'!AM8</f>
        <v>0</v>
      </c>
      <c r="AN9" s="399">
        <f>'[1]1_Xa Ia Trok'!AN8+'[1]2_Xa Ia Mron'!AN8+'[1]3_Xa Kim Tan'!AN8+'[1]4_Xa Chu Rang'!AN8+'[1]5_Xa Po To'!AN8+'[1]6_Xa Ia Broai'!AN8+'[1]7_Xa Ia Tul'!AN8+'[1]8_Xa Chu Mo'!AN8+'[1]9_Xa Ia KDam'!AN8+'[1]10_Off'!AN8+'[1]11_Off'!AN8+'[1]12_Off'!AN8+'[1]13_Off'!AN8+'[1]14_Off'!AN8+'[1]15_Off'!AN8</f>
        <v>0</v>
      </c>
      <c r="AO9" s="399">
        <f>'[1]1_Xa Ia Trok'!AO8+'[1]2_Xa Ia Mron'!AO8+'[1]3_Xa Kim Tan'!AO8+'[1]4_Xa Chu Rang'!AO8+'[1]5_Xa Po To'!AO8+'[1]6_Xa Ia Broai'!AO8+'[1]7_Xa Ia Tul'!AO8+'[1]8_Xa Chu Mo'!AO8+'[1]9_Xa Ia KDam'!AO8+'[1]10_Off'!AO8+'[1]11_Off'!AO8+'[1]12_Off'!AO8+'[1]13_Off'!AO8+'[1]14_Off'!AO8+'[1]15_Off'!AO8</f>
        <v>0</v>
      </c>
      <c r="AP9" s="399">
        <f>'[1]1_Xa Ia Trok'!AP8+'[1]2_Xa Ia Mron'!AP8+'[1]3_Xa Kim Tan'!AP8+'[1]4_Xa Chu Rang'!AP8+'[1]5_Xa Po To'!AP8+'[1]6_Xa Ia Broai'!AP8+'[1]7_Xa Ia Tul'!AP8+'[1]8_Xa Chu Mo'!AP8+'[1]9_Xa Ia KDam'!AP8+'[1]10_Off'!AP8+'[1]11_Off'!AP8+'[1]12_Off'!AP8+'[1]13_Off'!AP8+'[1]14_Off'!AP8+'[1]15_Off'!AP8</f>
        <v>0</v>
      </c>
      <c r="AQ9" s="399">
        <f>'[1]1_Xa Ia Trok'!AQ8+'[1]2_Xa Ia Mron'!AQ8+'[1]3_Xa Kim Tan'!AQ8+'[1]4_Xa Chu Rang'!AQ8+'[1]5_Xa Po To'!AQ8+'[1]6_Xa Ia Broai'!AQ8+'[1]7_Xa Ia Tul'!AQ8+'[1]8_Xa Chu Mo'!AQ8+'[1]9_Xa Ia KDam'!AQ8+'[1]10_Off'!AQ8+'[1]11_Off'!AQ8+'[1]12_Off'!AQ8+'[1]13_Off'!AQ8+'[1]14_Off'!AQ8+'[1]15_Off'!AQ8</f>
        <v>0</v>
      </c>
      <c r="AR9" s="399">
        <f>'[1]1_Xa Ia Trok'!AR8+'[1]2_Xa Ia Mron'!AR8+'[1]3_Xa Kim Tan'!AR8+'[1]4_Xa Chu Rang'!AR8+'[1]5_Xa Po To'!AR8+'[1]6_Xa Ia Broai'!AR8+'[1]7_Xa Ia Tul'!AR8+'[1]8_Xa Chu Mo'!AR8+'[1]9_Xa Ia KDam'!AR8+'[1]10_Off'!AR8+'[1]11_Off'!AR8+'[1]12_Off'!AR8+'[1]13_Off'!AR8+'[1]14_Off'!AR8+'[1]15_Off'!AR8</f>
        <v>1865.0555000000002</v>
      </c>
      <c r="AS9" s="399">
        <f>SUM(AS10:AS19)-AS11</f>
        <v>78964.104772000006</v>
      </c>
      <c r="AU9" s="409"/>
    </row>
    <row r="10" spans="1:47" s="133" customFormat="1" ht="15.95" customHeight="1" x14ac:dyDescent="0.25">
      <c r="A10" s="402">
        <v>1.1000000000000001</v>
      </c>
      <c r="B10" s="67" t="s">
        <v>24</v>
      </c>
      <c r="C10" s="1" t="s">
        <v>25</v>
      </c>
      <c r="D10" s="304">
        <f>'02 CH'!G10</f>
        <v>7229.464798</v>
      </c>
      <c r="E10" s="400">
        <f>SUM(H10:O10)</f>
        <v>0</v>
      </c>
      <c r="F10" s="304">
        <f>'[1]1_Xa Ia Trok'!F9+'[1]2_Xa Ia Mron'!F9+'[1]3_Xa Kim Tan'!F9+'[1]4_Xa Chu Rang'!F9+'[1]5_Xa Po To'!F9+'[1]6_Xa Ia Broai'!F9+'[1]7_Xa Ia Tul'!F9+'[1]8_Xa Chu Mo'!F9+'[1]9_Xa Ia KDam'!F9+'[1]10_Off'!F9+'[1]11_Off'!F9+'[1]12_Off'!F9+'[1]13_Off'!F9+'[1]14_Off'!F9+'[1]15_Off'!F9</f>
        <v>7221.0647979999994</v>
      </c>
      <c r="G10" s="304">
        <f>'[1]1_Xa Ia Trok'!G9+'[1]2_Xa Ia Mron'!G9+'[1]3_Xa Kim Tan'!G9+'[1]4_Xa Chu Rang'!G9+'[1]5_Xa Po To'!G9+'[1]6_Xa Ia Broai'!G9+'[1]7_Xa Ia Tul'!G9+'[1]8_Xa Chu Mo'!G9+'[1]9_Xa Ia KDam'!G9+'[1]10_Off'!G9+'[1]11_Off'!G9+'[1]12_Off'!G9+'[1]13_Off'!G9+'[1]14_Off'!G9+'[1]15_Off'!G9</f>
        <v>0</v>
      </c>
      <c r="H10" s="304">
        <f>'[1]1_Xa Ia Trok'!H9+'[1]2_Xa Ia Mron'!H9+'[1]3_Xa Kim Tan'!H9+'[1]4_Xa Chu Rang'!H9+'[1]5_Xa Po To'!H9+'[1]6_Xa Ia Broai'!H9+'[1]7_Xa Ia Tul'!H9+'[1]8_Xa Chu Mo'!H9+'[1]9_Xa Ia KDam'!H9+'[1]10_Off'!H9+'[1]11_Off'!H9+'[1]12_Off'!H9+'[1]13_Off'!H9+'[1]14_Off'!H9+'[1]15_Off'!H9</f>
        <v>0</v>
      </c>
      <c r="I10" s="304">
        <f>'[1]1_Xa Ia Trok'!I9+'[1]2_Xa Ia Mron'!I9+'[1]3_Xa Kim Tan'!I9+'[1]4_Xa Chu Rang'!I9+'[1]5_Xa Po To'!I9+'[1]6_Xa Ia Broai'!I9+'[1]7_Xa Ia Tul'!I9+'[1]8_Xa Chu Mo'!I9+'[1]9_Xa Ia KDam'!I9+'[1]10_Off'!I9+'[1]11_Off'!I9+'[1]12_Off'!I9+'[1]13_Off'!I9+'[1]14_Off'!I9+'[1]15_Off'!I9</f>
        <v>0</v>
      </c>
      <c r="J10" s="304">
        <f>'[1]1_Xa Ia Trok'!J9+'[1]2_Xa Ia Mron'!J9+'[1]3_Xa Kim Tan'!J9+'[1]4_Xa Chu Rang'!J9+'[1]5_Xa Po To'!J9+'[1]6_Xa Ia Broai'!J9+'[1]7_Xa Ia Tul'!J9+'[1]8_Xa Chu Mo'!J9+'[1]9_Xa Ia KDam'!J9+'[1]10_Off'!J9+'[1]11_Off'!J9+'[1]12_Off'!J9+'[1]13_Off'!J9+'[1]14_Off'!J9+'[1]15_Off'!J9</f>
        <v>0</v>
      </c>
      <c r="K10" s="304">
        <f>'[1]1_Xa Ia Trok'!K9+'[1]2_Xa Ia Mron'!K9+'[1]3_Xa Kim Tan'!K9+'[1]4_Xa Chu Rang'!K9+'[1]5_Xa Po To'!K9+'[1]6_Xa Ia Broai'!K9+'[1]7_Xa Ia Tul'!K9+'[1]8_Xa Chu Mo'!K9+'[1]9_Xa Ia KDam'!K9+'[1]10_Off'!K9+'[1]11_Off'!K9+'[1]12_Off'!K9+'[1]13_Off'!K9+'[1]14_Off'!K9+'[1]15_Off'!K9</f>
        <v>0</v>
      </c>
      <c r="L10" s="304">
        <f>'[1]1_Xa Ia Trok'!L9+'[1]2_Xa Ia Mron'!L9+'[1]3_Xa Kim Tan'!L9+'[1]4_Xa Chu Rang'!L9+'[1]5_Xa Po To'!L9+'[1]6_Xa Ia Broai'!L9+'[1]7_Xa Ia Tul'!L9+'[1]8_Xa Chu Mo'!L9+'[1]9_Xa Ia KDam'!L9+'[1]10_Off'!L9+'[1]11_Off'!L9+'[1]12_Off'!L9+'[1]13_Off'!L9+'[1]14_Off'!L9+'[1]15_Off'!L9</f>
        <v>0</v>
      </c>
      <c r="M10" s="304">
        <f>'[1]1_Xa Ia Trok'!M9+'[1]2_Xa Ia Mron'!M9+'[1]3_Xa Kim Tan'!M9+'[1]4_Xa Chu Rang'!M9+'[1]5_Xa Po To'!M9+'[1]6_Xa Ia Broai'!M9+'[1]7_Xa Ia Tul'!M9+'[1]8_Xa Chu Mo'!M9+'[1]9_Xa Ia KDam'!M9+'[1]10_Off'!M9+'[1]11_Off'!M9+'[1]12_Off'!M9+'[1]13_Off'!M9+'[1]14_Off'!M9+'[1]15_Off'!M9</f>
        <v>0</v>
      </c>
      <c r="N10" s="304">
        <f>'[1]1_Xa Ia Trok'!N9+'[1]2_Xa Ia Mron'!N9+'[1]3_Xa Kim Tan'!N9+'[1]4_Xa Chu Rang'!N9+'[1]5_Xa Po To'!N9+'[1]6_Xa Ia Broai'!N9+'[1]7_Xa Ia Tul'!N9+'[1]8_Xa Chu Mo'!N9+'[1]9_Xa Ia KDam'!N9+'[1]10_Off'!N9+'[1]11_Off'!N9+'[1]12_Off'!N9+'[1]13_Off'!N9+'[1]14_Off'!N9+'[1]15_Off'!N9</f>
        <v>0</v>
      </c>
      <c r="O10" s="304">
        <f>'[1]1_Xa Ia Trok'!O9+'[1]2_Xa Ia Mron'!O9+'[1]3_Xa Kim Tan'!O9+'[1]4_Xa Chu Rang'!O9+'[1]5_Xa Po To'!O9+'[1]6_Xa Ia Broai'!O9+'[1]7_Xa Ia Tul'!O9+'[1]8_Xa Chu Mo'!O9+'[1]9_Xa Ia KDam'!O9+'[1]10_Off'!O9+'[1]11_Off'!O9+'[1]12_Off'!O9+'[1]13_Off'!O9+'[1]14_Off'!O9+'[1]15_Off'!O9</f>
        <v>0</v>
      </c>
      <c r="P10" s="400">
        <f>'[1]1_Xa Ia Trok'!P9+'[1]2_Xa Ia Mron'!P9+'[1]3_Xa Kim Tan'!P9+'[1]4_Xa Chu Rang'!P9+'[1]5_Xa Po To'!P9+'[1]6_Xa Ia Broai'!P9+'[1]7_Xa Ia Tul'!P9+'[1]8_Xa Chu Mo'!P9+'[1]9_Xa Ia KDam'!P9+'[1]10_Off'!P9+'[1]11_Off'!P9+'[1]12_Off'!P9+'[1]13_Off'!P9+'[1]14_Off'!P9+'[1]15_Off'!P9</f>
        <v>8.4</v>
      </c>
      <c r="Q10" s="304">
        <f>'[1]1_Xa Ia Trok'!Q9+'[1]2_Xa Ia Mron'!Q9+'[1]3_Xa Kim Tan'!Q9+'[1]4_Xa Chu Rang'!Q9+'[1]5_Xa Po To'!Q9+'[1]6_Xa Ia Broai'!Q9+'[1]7_Xa Ia Tul'!Q9+'[1]8_Xa Chu Mo'!Q9+'[1]9_Xa Ia KDam'!Q9+'[1]10_Off'!Q9+'[1]11_Off'!Q9+'[1]12_Off'!Q9+'[1]13_Off'!Q9+'[1]14_Off'!Q9+'[1]15_Off'!Q9</f>
        <v>0</v>
      </c>
      <c r="R10" s="304">
        <f>'[1]1_Xa Ia Trok'!R9+'[1]2_Xa Ia Mron'!R9+'[1]3_Xa Kim Tan'!R9+'[1]4_Xa Chu Rang'!R9+'[1]5_Xa Po To'!R9+'[1]6_Xa Ia Broai'!R9+'[1]7_Xa Ia Tul'!R9+'[1]8_Xa Chu Mo'!R9+'[1]9_Xa Ia KDam'!R9+'[1]10_Off'!R9+'[1]11_Off'!R9+'[1]12_Off'!R9+'[1]13_Off'!R9+'[1]14_Off'!R9+'[1]15_Off'!R9</f>
        <v>0</v>
      </c>
      <c r="S10" s="304">
        <f>'[1]1_Xa Ia Trok'!S9+'[1]2_Xa Ia Mron'!S9+'[1]3_Xa Kim Tan'!S9+'[1]4_Xa Chu Rang'!S9+'[1]5_Xa Po To'!S9+'[1]6_Xa Ia Broai'!S9+'[1]7_Xa Ia Tul'!S9+'[1]8_Xa Chu Mo'!S9+'[1]9_Xa Ia KDam'!S9+'[1]10_Off'!S9+'[1]11_Off'!S9+'[1]12_Off'!S9+'[1]13_Off'!S9+'[1]14_Off'!S9+'[1]15_Off'!S9</f>
        <v>0</v>
      </c>
      <c r="T10" s="304">
        <f>'[1]1_Xa Ia Trok'!T9+'[1]2_Xa Ia Mron'!T9+'[1]3_Xa Kim Tan'!T9+'[1]4_Xa Chu Rang'!T9+'[1]5_Xa Po To'!T9+'[1]6_Xa Ia Broai'!T9+'[1]7_Xa Ia Tul'!T9+'[1]8_Xa Chu Mo'!T9+'[1]9_Xa Ia KDam'!T9+'[1]10_Off'!T9+'[1]11_Off'!T9+'[1]12_Off'!T9+'[1]13_Off'!T9+'[1]14_Off'!T9+'[1]15_Off'!T9</f>
        <v>0</v>
      </c>
      <c r="U10" s="304">
        <f>'[1]1_Xa Ia Trok'!U9+'[1]2_Xa Ia Mron'!U9+'[1]3_Xa Kim Tan'!U9+'[1]4_Xa Chu Rang'!U9+'[1]5_Xa Po To'!U9+'[1]6_Xa Ia Broai'!U9+'[1]7_Xa Ia Tul'!U9+'[1]8_Xa Chu Mo'!U9+'[1]9_Xa Ia KDam'!U9+'[1]10_Off'!U9+'[1]11_Off'!U9+'[1]12_Off'!U9+'[1]13_Off'!U9+'[1]14_Off'!U9+'[1]15_Off'!U9</f>
        <v>0</v>
      </c>
      <c r="V10" s="304">
        <f>'[1]1_Xa Ia Trok'!V9+'[1]2_Xa Ia Mron'!V9+'[1]3_Xa Kim Tan'!V9+'[1]4_Xa Chu Rang'!V9+'[1]5_Xa Po To'!V9+'[1]6_Xa Ia Broai'!V9+'[1]7_Xa Ia Tul'!V9+'[1]8_Xa Chu Mo'!V9+'[1]9_Xa Ia KDam'!V9+'[1]10_Off'!V9+'[1]11_Off'!V9+'[1]12_Off'!V9+'[1]13_Off'!V9+'[1]14_Off'!V9+'[1]15_Off'!V9</f>
        <v>0</v>
      </c>
      <c r="W10" s="304">
        <f>'[1]1_Xa Ia Trok'!W9+'[1]2_Xa Ia Mron'!W9+'[1]3_Xa Kim Tan'!W9+'[1]4_Xa Chu Rang'!W9+'[1]5_Xa Po To'!W9+'[1]6_Xa Ia Broai'!W9+'[1]7_Xa Ia Tul'!W9+'[1]8_Xa Chu Mo'!W9+'[1]9_Xa Ia KDam'!W9+'[1]10_Off'!W9+'[1]11_Off'!W9+'[1]12_Off'!W9+'[1]13_Off'!W9+'[1]14_Off'!W9+'[1]15_Off'!W9</f>
        <v>0</v>
      </c>
      <c r="X10" s="304">
        <f>'[1]1_Xa Ia Trok'!X9+'[1]2_Xa Ia Mron'!X9+'[1]3_Xa Kim Tan'!X9+'[1]4_Xa Chu Rang'!X9+'[1]5_Xa Po To'!X9+'[1]6_Xa Ia Broai'!X9+'[1]7_Xa Ia Tul'!X9+'[1]8_Xa Chu Mo'!X9+'[1]9_Xa Ia KDam'!X9+'[1]10_Off'!X9+'[1]11_Off'!X9+'[1]12_Off'!X9+'[1]13_Off'!X9+'[1]14_Off'!X9+'[1]15_Off'!X9</f>
        <v>0</v>
      </c>
      <c r="Y10" s="304">
        <f>'[1]1_Xa Ia Trok'!Y9+'[1]2_Xa Ia Mron'!Y9+'[1]3_Xa Kim Tan'!Y9+'[1]4_Xa Chu Rang'!Y9+'[1]5_Xa Po To'!Y9+'[1]6_Xa Ia Broai'!Y9+'[1]7_Xa Ia Tul'!Y9+'[1]8_Xa Chu Mo'!Y9+'[1]9_Xa Ia KDam'!Y9+'[1]10_Off'!Y9+'[1]11_Off'!Y9+'[1]12_Off'!Y9+'[1]13_Off'!Y9+'[1]14_Off'!Y9+'[1]15_Off'!Y9</f>
        <v>8.11</v>
      </c>
      <c r="Z10" s="304">
        <f>'[1]1_Xa Ia Trok'!Z9+'[1]2_Xa Ia Mron'!Z9+'[1]3_Xa Kim Tan'!Z9+'[1]4_Xa Chu Rang'!Z9+'[1]5_Xa Po To'!Z9+'[1]6_Xa Ia Broai'!Z9+'[1]7_Xa Ia Tul'!Z9+'[1]8_Xa Chu Mo'!Z9+'[1]9_Xa Ia KDam'!Z9+'[1]10_Off'!Z9+'[1]11_Off'!Z9+'[1]12_Off'!Z9+'[1]13_Off'!Z9+'[1]14_Off'!Z9+'[1]15_Off'!Z9</f>
        <v>0</v>
      </c>
      <c r="AA10" s="304">
        <f>'[1]1_Xa Ia Trok'!AA9+'[1]2_Xa Ia Mron'!AA9+'[1]3_Xa Kim Tan'!AA9+'[1]4_Xa Chu Rang'!AA9+'[1]5_Xa Po To'!AA9+'[1]6_Xa Ia Broai'!AA9+'[1]7_Xa Ia Tul'!AA9+'[1]8_Xa Chu Mo'!AA9+'[1]9_Xa Ia KDam'!AA9+'[1]10_Off'!AA9+'[1]11_Off'!AA9+'[1]12_Off'!AA9+'[1]13_Off'!AA9+'[1]14_Off'!AA9+'[1]15_Off'!AA9</f>
        <v>0</v>
      </c>
      <c r="AB10" s="304">
        <f>'[1]1_Xa Ia Trok'!AB9+'[1]2_Xa Ia Mron'!AB9+'[1]3_Xa Kim Tan'!AB9+'[1]4_Xa Chu Rang'!AB9+'[1]5_Xa Po To'!AB9+'[1]6_Xa Ia Broai'!AB9+'[1]7_Xa Ia Tul'!AB9+'[1]8_Xa Chu Mo'!AB9+'[1]9_Xa Ia KDam'!AB9+'[1]10_Off'!AB9+'[1]11_Off'!AB9+'[1]12_Off'!AB9+'[1]13_Off'!AB9+'[1]14_Off'!AB9+'[1]15_Off'!AB9</f>
        <v>0</v>
      </c>
      <c r="AC10" s="304">
        <f>'[1]1_Xa Ia Trok'!AC9+'[1]2_Xa Ia Mron'!AC9+'[1]3_Xa Kim Tan'!AC9+'[1]4_Xa Chu Rang'!AC9+'[1]5_Xa Po To'!AC9+'[1]6_Xa Ia Broai'!AC9+'[1]7_Xa Ia Tul'!AC9+'[1]8_Xa Chu Mo'!AC9+'[1]9_Xa Ia KDam'!AC9+'[1]10_Off'!AC9+'[1]11_Off'!AC9+'[1]12_Off'!AC9+'[1]13_Off'!AC9+'[1]14_Off'!AC9+'[1]15_Off'!AC9</f>
        <v>0.29000000000000004</v>
      </c>
      <c r="AD10" s="304">
        <f>'[1]1_Xa Ia Trok'!AD9+'[1]2_Xa Ia Mron'!AD9+'[1]3_Xa Kim Tan'!AD9+'[1]4_Xa Chu Rang'!AD9+'[1]5_Xa Po To'!AD9+'[1]6_Xa Ia Broai'!AD9+'[1]7_Xa Ia Tul'!AD9+'[1]8_Xa Chu Mo'!AD9+'[1]9_Xa Ia KDam'!AD9+'[1]10_Off'!AD9+'[1]11_Off'!AD9+'[1]12_Off'!AD9+'[1]13_Off'!AD9+'[1]14_Off'!AD9+'[1]15_Off'!AD9</f>
        <v>0</v>
      </c>
      <c r="AE10" s="304">
        <f>'[1]1_Xa Ia Trok'!AE9+'[1]2_Xa Ia Mron'!AE9+'[1]3_Xa Kim Tan'!AE9+'[1]4_Xa Chu Rang'!AE9+'[1]5_Xa Po To'!AE9+'[1]6_Xa Ia Broai'!AE9+'[1]7_Xa Ia Tul'!AE9+'[1]8_Xa Chu Mo'!AE9+'[1]9_Xa Ia KDam'!AE9+'[1]10_Off'!AE9+'[1]11_Off'!AE9+'[1]12_Off'!AE9+'[1]13_Off'!AE9+'[1]14_Off'!AE9+'[1]15_Off'!AE9</f>
        <v>0</v>
      </c>
      <c r="AF10" s="304">
        <f>'[1]1_Xa Ia Trok'!AF9+'[1]2_Xa Ia Mron'!AF9+'[1]3_Xa Kim Tan'!AF9+'[1]4_Xa Chu Rang'!AF9+'[1]5_Xa Po To'!AF9+'[1]6_Xa Ia Broai'!AF9+'[1]7_Xa Ia Tul'!AF9+'[1]8_Xa Chu Mo'!AF9+'[1]9_Xa Ia KDam'!AF9+'[1]10_Off'!AF9+'[1]11_Off'!AF9+'[1]12_Off'!AF9+'[1]13_Off'!AF9+'[1]14_Off'!AF9+'[1]15_Off'!AF9</f>
        <v>0</v>
      </c>
      <c r="AG10" s="304">
        <f>'[1]1_Xa Ia Trok'!AG9+'[1]2_Xa Ia Mron'!AG9+'[1]3_Xa Kim Tan'!AG9+'[1]4_Xa Chu Rang'!AG9+'[1]5_Xa Po To'!AG9+'[1]6_Xa Ia Broai'!AG9+'[1]7_Xa Ia Tul'!AG9+'[1]8_Xa Chu Mo'!AG9+'[1]9_Xa Ia KDam'!AG9+'[1]10_Off'!AG9+'[1]11_Off'!AG9+'[1]12_Off'!AG9+'[1]13_Off'!AG9+'[1]14_Off'!AG9+'[1]15_Off'!AG9</f>
        <v>0</v>
      </c>
      <c r="AH10" s="304">
        <f>'[1]1_Xa Ia Trok'!AH9+'[1]2_Xa Ia Mron'!AH9+'[1]3_Xa Kim Tan'!AH9+'[1]4_Xa Chu Rang'!AH9+'[1]5_Xa Po To'!AH9+'[1]6_Xa Ia Broai'!AH9+'[1]7_Xa Ia Tul'!AH9+'[1]8_Xa Chu Mo'!AH9+'[1]9_Xa Ia KDam'!AH9+'[1]10_Off'!AH9+'[1]11_Off'!AH9+'[1]12_Off'!AH9+'[1]13_Off'!AH9+'[1]14_Off'!AH9+'[1]15_Off'!AH9</f>
        <v>0</v>
      </c>
      <c r="AI10" s="304">
        <f>'[1]1_Xa Ia Trok'!AI9+'[1]2_Xa Ia Mron'!AI9+'[1]3_Xa Kim Tan'!AI9+'[1]4_Xa Chu Rang'!AI9+'[1]5_Xa Po To'!AI9+'[1]6_Xa Ia Broai'!AI9+'[1]7_Xa Ia Tul'!AI9+'[1]8_Xa Chu Mo'!AI9+'[1]9_Xa Ia KDam'!AI9+'[1]10_Off'!AI9+'[1]11_Off'!AI9+'[1]12_Off'!AI9+'[1]13_Off'!AI9+'[1]14_Off'!AI9+'[1]15_Off'!AI9</f>
        <v>0</v>
      </c>
      <c r="AJ10" s="304">
        <f>'[1]1_Xa Ia Trok'!AJ9+'[1]2_Xa Ia Mron'!AJ9+'[1]3_Xa Kim Tan'!AJ9+'[1]4_Xa Chu Rang'!AJ9+'[1]5_Xa Po To'!AJ9+'[1]6_Xa Ia Broai'!AJ9+'[1]7_Xa Ia Tul'!AJ9+'[1]8_Xa Chu Mo'!AJ9+'[1]9_Xa Ia KDam'!AJ9+'[1]10_Off'!AJ9+'[1]11_Off'!AJ9+'[1]12_Off'!AJ9+'[1]13_Off'!AJ9+'[1]14_Off'!AJ9+'[1]15_Off'!AJ9</f>
        <v>0</v>
      </c>
      <c r="AK10" s="304">
        <f>'[1]1_Xa Ia Trok'!AK9+'[1]2_Xa Ia Mron'!AK9+'[1]3_Xa Kim Tan'!AK9+'[1]4_Xa Chu Rang'!AK9+'[1]5_Xa Po To'!AK9+'[1]6_Xa Ia Broai'!AK9+'[1]7_Xa Ia Tul'!AK9+'[1]8_Xa Chu Mo'!AK9+'[1]9_Xa Ia KDam'!AK9+'[1]10_Off'!AK9+'[1]11_Off'!AK9+'[1]12_Off'!AK9+'[1]13_Off'!AK9+'[1]14_Off'!AK9+'[1]15_Off'!AK9</f>
        <v>0</v>
      </c>
      <c r="AL10" s="304">
        <f>'[1]1_Xa Ia Trok'!AL9+'[1]2_Xa Ia Mron'!AL9+'[1]3_Xa Kim Tan'!AL9+'[1]4_Xa Chu Rang'!AL9+'[1]5_Xa Po To'!AL9+'[1]6_Xa Ia Broai'!AL9+'[1]7_Xa Ia Tul'!AL9+'[1]8_Xa Chu Mo'!AL9+'[1]9_Xa Ia KDam'!AL9+'[1]10_Off'!AL9+'[1]11_Off'!AL9+'[1]12_Off'!AL9+'[1]13_Off'!AL9+'[1]14_Off'!AL9+'[1]15_Off'!AL9</f>
        <v>0</v>
      </c>
      <c r="AM10" s="304">
        <f>'[1]1_Xa Ia Trok'!AM9+'[1]2_Xa Ia Mron'!AM9+'[1]3_Xa Kim Tan'!AM9+'[1]4_Xa Chu Rang'!AM9+'[1]5_Xa Po To'!AM9+'[1]6_Xa Ia Broai'!AM9+'[1]7_Xa Ia Tul'!AM9+'[1]8_Xa Chu Mo'!AM9+'[1]9_Xa Ia KDam'!AM9+'[1]10_Off'!AM9+'[1]11_Off'!AM9+'[1]12_Off'!AM9+'[1]13_Off'!AM9+'[1]14_Off'!AM9+'[1]15_Off'!AM9</f>
        <v>0</v>
      </c>
      <c r="AN10" s="304">
        <f>'[1]1_Xa Ia Trok'!AN9+'[1]2_Xa Ia Mron'!AN9+'[1]3_Xa Kim Tan'!AN9+'[1]4_Xa Chu Rang'!AN9+'[1]5_Xa Po To'!AN9+'[1]6_Xa Ia Broai'!AN9+'[1]7_Xa Ia Tul'!AN9+'[1]8_Xa Chu Mo'!AN9+'[1]9_Xa Ia KDam'!AN9+'[1]10_Off'!AN9+'[1]11_Off'!AN9+'[1]12_Off'!AN9+'[1]13_Off'!AN9+'[1]14_Off'!AN9+'[1]15_Off'!AN9</f>
        <v>0</v>
      </c>
      <c r="AO10" s="304">
        <f>'[1]1_Xa Ia Trok'!AO9+'[1]2_Xa Ia Mron'!AO9+'[1]3_Xa Kim Tan'!AO9+'[1]4_Xa Chu Rang'!AO9+'[1]5_Xa Po To'!AO9+'[1]6_Xa Ia Broai'!AO9+'[1]7_Xa Ia Tul'!AO9+'[1]8_Xa Chu Mo'!AO9+'[1]9_Xa Ia KDam'!AO9+'[1]10_Off'!AO9+'[1]11_Off'!AO9+'[1]12_Off'!AO9+'[1]13_Off'!AO9+'[1]14_Off'!AO9+'[1]15_Off'!AO9</f>
        <v>0</v>
      </c>
      <c r="AP10" s="304">
        <f>'[1]1_Xa Ia Trok'!AP9+'[1]2_Xa Ia Mron'!AP9+'[1]3_Xa Kim Tan'!AP9+'[1]4_Xa Chu Rang'!AP9+'[1]5_Xa Po To'!AP9+'[1]6_Xa Ia Broai'!AP9+'[1]7_Xa Ia Tul'!AP9+'[1]8_Xa Chu Mo'!AP9+'[1]9_Xa Ia KDam'!AP9+'[1]10_Off'!AP9+'[1]11_Off'!AP9+'[1]12_Off'!AP9+'[1]13_Off'!AP9+'[1]14_Off'!AP9+'[1]15_Off'!AP9</f>
        <v>0</v>
      </c>
      <c r="AQ10" s="400">
        <f>'[1]1_Xa Ia Trok'!AQ9+'[1]2_Xa Ia Mron'!AQ9+'[1]3_Xa Kim Tan'!AQ9+'[1]4_Xa Chu Rang'!AQ9+'[1]5_Xa Po To'!AQ9+'[1]6_Xa Ia Broai'!AQ9+'[1]7_Xa Ia Tul'!AQ9+'[1]8_Xa Chu Mo'!AQ9+'[1]9_Xa Ia KDam'!AQ9+'[1]10_Off'!AQ9+'[1]11_Off'!AQ9+'[1]12_Off'!AQ9+'[1]13_Off'!AQ9+'[1]14_Off'!AQ9+'[1]15_Off'!AQ9</f>
        <v>0</v>
      </c>
      <c r="AR10" s="304">
        <f>'[1]1_Xa Ia Trok'!AR9+'[1]2_Xa Ia Mron'!AR9+'[1]3_Xa Kim Tan'!AR9+'[1]4_Xa Chu Rang'!AR9+'[1]5_Xa Po To'!AR9+'[1]6_Xa Ia Broai'!AR9+'[1]7_Xa Ia Tul'!AR9+'[1]8_Xa Chu Mo'!AR9+'[1]9_Xa Ia KDam'!AR9+'[1]10_Off'!AR9+'[1]11_Off'!AR9+'[1]12_Off'!AR9+'[1]13_Off'!AR9+'[1]14_Off'!AR9+'[1]15_Off'!AR9</f>
        <v>8.4</v>
      </c>
      <c r="AS10" s="304">
        <f>'[1]1_Xa Ia Trok'!AS9+'[1]2_Xa Ia Mron'!AS9+'[1]3_Xa Kim Tan'!AS9+'[1]4_Xa Chu Rang'!AS9+'[1]5_Xa Po To'!AS9+'[1]6_Xa Ia Broai'!AS9+'[1]7_Xa Ia Tul'!AS9+'[1]8_Xa Chu Mo'!AS9+'[1]9_Xa Ia KDam'!AS9+'[1]10_Off'!AS9+'[1]11_Off'!AS9+'[1]12_Off'!AS9+'[1]13_Off'!AS9+'[1]14_Off'!AS9+'[1]15_Off'!AS9</f>
        <v>7221.0647979999994</v>
      </c>
    </row>
    <row r="11" spans="1:47" s="404" customFormat="1" ht="15.95" customHeight="1" x14ac:dyDescent="0.25">
      <c r="A11" s="403"/>
      <c r="B11" s="68" t="s">
        <v>26</v>
      </c>
      <c r="C11" s="65" t="s">
        <v>27</v>
      </c>
      <c r="D11" s="304">
        <f>'02 CH'!G11</f>
        <v>3499.2540020000001</v>
      </c>
      <c r="E11" s="423">
        <f>F11+H11+I11+J11+K11+L11+M11+N11+O11</f>
        <v>0</v>
      </c>
      <c r="F11" s="304">
        <f>'[1]1_Xa Ia Trok'!F10+'[1]2_Xa Ia Mron'!F10+'[1]3_Xa Kim Tan'!F10+'[1]4_Xa Chu Rang'!F10+'[1]5_Xa Po To'!F10+'[1]6_Xa Ia Broai'!F10+'[1]7_Xa Ia Tul'!F10+'[1]8_Xa Chu Mo'!F10+'[1]9_Xa Ia KDam'!F10+'[1]10_Off'!F10+'[1]11_Off'!F10+'[1]12_Off'!F10+'[1]13_Off'!F10+'[1]14_Off'!F10+'[1]15_Off'!F10</f>
        <v>0</v>
      </c>
      <c r="G11" s="304">
        <f>'[1]1_Xa Ia Trok'!G10+'[1]2_Xa Ia Mron'!G10+'[1]3_Xa Kim Tan'!G10+'[1]4_Xa Chu Rang'!G10+'[1]5_Xa Po To'!G10+'[1]6_Xa Ia Broai'!G10+'[1]7_Xa Ia Tul'!G10+'[1]8_Xa Chu Mo'!G10+'[1]9_Xa Ia KDam'!G10+'[1]10_Off'!G10+'[1]11_Off'!G10+'[1]12_Off'!G10+'[1]13_Off'!G10+'[1]14_Off'!G10+'[1]15_Off'!G10</f>
        <v>3499.2540020000001</v>
      </c>
      <c r="H11" s="304">
        <f>'[1]1_Xa Ia Trok'!H10+'[1]2_Xa Ia Mron'!H10+'[1]3_Xa Kim Tan'!H10+'[1]4_Xa Chu Rang'!H10+'[1]5_Xa Po To'!H10+'[1]6_Xa Ia Broai'!H10+'[1]7_Xa Ia Tul'!H10+'[1]8_Xa Chu Mo'!H10+'[1]9_Xa Ia KDam'!H10+'[1]10_Off'!H10+'[1]11_Off'!H10+'[1]12_Off'!H10+'[1]13_Off'!H10+'[1]14_Off'!H10+'[1]15_Off'!H10</f>
        <v>0</v>
      </c>
      <c r="I11" s="304">
        <f>'[1]1_Xa Ia Trok'!I10+'[1]2_Xa Ia Mron'!I10+'[1]3_Xa Kim Tan'!I10+'[1]4_Xa Chu Rang'!I10+'[1]5_Xa Po To'!I10+'[1]6_Xa Ia Broai'!I10+'[1]7_Xa Ia Tul'!I10+'[1]8_Xa Chu Mo'!I10+'[1]9_Xa Ia KDam'!I10+'[1]10_Off'!I10+'[1]11_Off'!I10+'[1]12_Off'!I10+'[1]13_Off'!I10+'[1]14_Off'!I10+'[1]15_Off'!I10</f>
        <v>0</v>
      </c>
      <c r="J11" s="304">
        <f>'[1]1_Xa Ia Trok'!J10+'[1]2_Xa Ia Mron'!J10+'[1]3_Xa Kim Tan'!J10+'[1]4_Xa Chu Rang'!J10+'[1]5_Xa Po To'!J10+'[1]6_Xa Ia Broai'!J10+'[1]7_Xa Ia Tul'!J10+'[1]8_Xa Chu Mo'!J10+'[1]9_Xa Ia KDam'!J10+'[1]10_Off'!J10+'[1]11_Off'!J10+'[1]12_Off'!J10+'[1]13_Off'!J10+'[1]14_Off'!J10+'[1]15_Off'!J10</f>
        <v>0</v>
      </c>
      <c r="K11" s="304">
        <f>'[1]1_Xa Ia Trok'!K10+'[1]2_Xa Ia Mron'!K10+'[1]3_Xa Kim Tan'!K10+'[1]4_Xa Chu Rang'!K10+'[1]5_Xa Po To'!K10+'[1]6_Xa Ia Broai'!K10+'[1]7_Xa Ia Tul'!K10+'[1]8_Xa Chu Mo'!K10+'[1]9_Xa Ia KDam'!K10+'[1]10_Off'!K10+'[1]11_Off'!K10+'[1]12_Off'!K10+'[1]13_Off'!K10+'[1]14_Off'!K10+'[1]15_Off'!K10</f>
        <v>0</v>
      </c>
      <c r="L11" s="304">
        <f>'[1]1_Xa Ia Trok'!L10+'[1]2_Xa Ia Mron'!L10+'[1]3_Xa Kim Tan'!L10+'[1]4_Xa Chu Rang'!L10+'[1]5_Xa Po To'!L10+'[1]6_Xa Ia Broai'!L10+'[1]7_Xa Ia Tul'!L10+'[1]8_Xa Chu Mo'!L10+'[1]9_Xa Ia KDam'!L10+'[1]10_Off'!L10+'[1]11_Off'!L10+'[1]12_Off'!L10+'[1]13_Off'!L10+'[1]14_Off'!L10+'[1]15_Off'!L10</f>
        <v>0</v>
      </c>
      <c r="M11" s="304">
        <f>'[1]1_Xa Ia Trok'!M10+'[1]2_Xa Ia Mron'!M10+'[1]3_Xa Kim Tan'!M10+'[1]4_Xa Chu Rang'!M10+'[1]5_Xa Po To'!M10+'[1]6_Xa Ia Broai'!M10+'[1]7_Xa Ia Tul'!M10+'[1]8_Xa Chu Mo'!M10+'[1]9_Xa Ia KDam'!M10+'[1]10_Off'!M10+'[1]11_Off'!M10+'[1]12_Off'!M10+'[1]13_Off'!M10+'[1]14_Off'!M10+'[1]15_Off'!M10</f>
        <v>0</v>
      </c>
      <c r="N11" s="304">
        <f>'[1]1_Xa Ia Trok'!N10+'[1]2_Xa Ia Mron'!N10+'[1]3_Xa Kim Tan'!N10+'[1]4_Xa Chu Rang'!N10+'[1]5_Xa Po To'!N10+'[1]6_Xa Ia Broai'!N10+'[1]7_Xa Ia Tul'!N10+'[1]8_Xa Chu Mo'!N10+'[1]9_Xa Ia KDam'!N10+'[1]10_Off'!N10+'[1]11_Off'!N10+'[1]12_Off'!N10+'[1]13_Off'!N10+'[1]14_Off'!N10+'[1]15_Off'!N10</f>
        <v>0</v>
      </c>
      <c r="O11" s="304">
        <f>'[1]1_Xa Ia Trok'!O10+'[1]2_Xa Ia Mron'!O10+'[1]3_Xa Kim Tan'!O10+'[1]4_Xa Chu Rang'!O10+'[1]5_Xa Po To'!O10+'[1]6_Xa Ia Broai'!O10+'[1]7_Xa Ia Tul'!O10+'[1]8_Xa Chu Mo'!O10+'[1]9_Xa Ia KDam'!O10+'[1]10_Off'!O10+'[1]11_Off'!O10+'[1]12_Off'!O10+'[1]13_Off'!O10+'[1]14_Off'!O10+'[1]15_Off'!O10</f>
        <v>0</v>
      </c>
      <c r="P11" s="400">
        <f>'[1]1_Xa Ia Trok'!P10+'[1]2_Xa Ia Mron'!P10+'[1]3_Xa Kim Tan'!P10+'[1]4_Xa Chu Rang'!P10+'[1]5_Xa Po To'!P10+'[1]6_Xa Ia Broai'!P10+'[1]7_Xa Ia Tul'!P10+'[1]8_Xa Chu Mo'!P10+'[1]9_Xa Ia KDam'!P10+'[1]10_Off'!P10+'[1]11_Off'!P10+'[1]12_Off'!P10+'[1]13_Off'!P10+'[1]14_Off'!P10+'[1]15_Off'!P10</f>
        <v>0</v>
      </c>
      <c r="Q11" s="304">
        <f>'[1]1_Xa Ia Trok'!Q10+'[1]2_Xa Ia Mron'!Q10+'[1]3_Xa Kim Tan'!Q10+'[1]4_Xa Chu Rang'!Q10+'[1]5_Xa Po To'!Q10+'[1]6_Xa Ia Broai'!Q10+'[1]7_Xa Ia Tul'!Q10+'[1]8_Xa Chu Mo'!Q10+'[1]9_Xa Ia KDam'!Q10+'[1]10_Off'!Q10+'[1]11_Off'!Q10+'[1]12_Off'!Q10+'[1]13_Off'!Q10+'[1]14_Off'!Q10+'[1]15_Off'!Q10</f>
        <v>0</v>
      </c>
      <c r="R11" s="304">
        <f>'[1]1_Xa Ia Trok'!R10+'[1]2_Xa Ia Mron'!R10+'[1]3_Xa Kim Tan'!R10+'[1]4_Xa Chu Rang'!R10+'[1]5_Xa Po To'!R10+'[1]6_Xa Ia Broai'!R10+'[1]7_Xa Ia Tul'!R10+'[1]8_Xa Chu Mo'!R10+'[1]9_Xa Ia KDam'!R10+'[1]10_Off'!R10+'[1]11_Off'!R10+'[1]12_Off'!R10+'[1]13_Off'!R10+'[1]14_Off'!R10+'[1]15_Off'!R10</f>
        <v>0</v>
      </c>
      <c r="S11" s="304">
        <f>'[1]1_Xa Ia Trok'!S10+'[1]2_Xa Ia Mron'!S10+'[1]3_Xa Kim Tan'!S10+'[1]4_Xa Chu Rang'!S10+'[1]5_Xa Po To'!S10+'[1]6_Xa Ia Broai'!S10+'[1]7_Xa Ia Tul'!S10+'[1]8_Xa Chu Mo'!S10+'[1]9_Xa Ia KDam'!S10+'[1]10_Off'!S10+'[1]11_Off'!S10+'[1]12_Off'!S10+'[1]13_Off'!S10+'[1]14_Off'!S10+'[1]15_Off'!S10</f>
        <v>0</v>
      </c>
      <c r="T11" s="304">
        <f>'[1]1_Xa Ia Trok'!T10+'[1]2_Xa Ia Mron'!T10+'[1]3_Xa Kim Tan'!T10+'[1]4_Xa Chu Rang'!T10+'[1]5_Xa Po To'!T10+'[1]6_Xa Ia Broai'!T10+'[1]7_Xa Ia Tul'!T10+'[1]8_Xa Chu Mo'!T10+'[1]9_Xa Ia KDam'!T10+'[1]10_Off'!T10+'[1]11_Off'!T10+'[1]12_Off'!T10+'[1]13_Off'!T10+'[1]14_Off'!T10+'[1]15_Off'!T10</f>
        <v>0</v>
      </c>
      <c r="U11" s="304">
        <f>'[1]1_Xa Ia Trok'!U10+'[1]2_Xa Ia Mron'!U10+'[1]3_Xa Kim Tan'!U10+'[1]4_Xa Chu Rang'!U10+'[1]5_Xa Po To'!U10+'[1]6_Xa Ia Broai'!U10+'[1]7_Xa Ia Tul'!U10+'[1]8_Xa Chu Mo'!U10+'[1]9_Xa Ia KDam'!U10+'[1]10_Off'!U10+'[1]11_Off'!U10+'[1]12_Off'!U10+'[1]13_Off'!U10+'[1]14_Off'!U10+'[1]15_Off'!U10</f>
        <v>0</v>
      </c>
      <c r="V11" s="304">
        <f>'[1]1_Xa Ia Trok'!V10+'[1]2_Xa Ia Mron'!V10+'[1]3_Xa Kim Tan'!V10+'[1]4_Xa Chu Rang'!V10+'[1]5_Xa Po To'!V10+'[1]6_Xa Ia Broai'!V10+'[1]7_Xa Ia Tul'!V10+'[1]8_Xa Chu Mo'!V10+'[1]9_Xa Ia KDam'!V10+'[1]10_Off'!V10+'[1]11_Off'!V10+'[1]12_Off'!V10+'[1]13_Off'!V10+'[1]14_Off'!V10+'[1]15_Off'!V10</f>
        <v>0</v>
      </c>
      <c r="W11" s="304">
        <f>'[1]1_Xa Ia Trok'!W10+'[1]2_Xa Ia Mron'!W10+'[1]3_Xa Kim Tan'!W10+'[1]4_Xa Chu Rang'!W10+'[1]5_Xa Po To'!W10+'[1]6_Xa Ia Broai'!W10+'[1]7_Xa Ia Tul'!W10+'[1]8_Xa Chu Mo'!W10+'[1]9_Xa Ia KDam'!W10+'[1]10_Off'!W10+'[1]11_Off'!W10+'[1]12_Off'!W10+'[1]13_Off'!W10+'[1]14_Off'!W10+'[1]15_Off'!W10</f>
        <v>0</v>
      </c>
      <c r="X11" s="304">
        <f>'[1]1_Xa Ia Trok'!X10+'[1]2_Xa Ia Mron'!X10+'[1]3_Xa Kim Tan'!X10+'[1]4_Xa Chu Rang'!X10+'[1]5_Xa Po To'!X10+'[1]6_Xa Ia Broai'!X10+'[1]7_Xa Ia Tul'!X10+'[1]8_Xa Chu Mo'!X10+'[1]9_Xa Ia KDam'!X10+'[1]10_Off'!X10+'[1]11_Off'!X10+'[1]12_Off'!X10+'[1]13_Off'!X10+'[1]14_Off'!X10+'[1]15_Off'!X10</f>
        <v>0</v>
      </c>
      <c r="Y11" s="304">
        <f>'[1]1_Xa Ia Trok'!Y10+'[1]2_Xa Ia Mron'!Y10+'[1]3_Xa Kim Tan'!Y10+'[1]4_Xa Chu Rang'!Y10+'[1]5_Xa Po To'!Y10+'[1]6_Xa Ia Broai'!Y10+'[1]7_Xa Ia Tul'!Y10+'[1]8_Xa Chu Mo'!Y10+'[1]9_Xa Ia KDam'!Y10+'[1]10_Off'!Y10+'[1]11_Off'!Y10+'[1]12_Off'!Y10+'[1]13_Off'!Y10+'[1]14_Off'!Y10+'[1]15_Off'!Y10</f>
        <v>0</v>
      </c>
      <c r="Z11" s="304">
        <f>'[1]1_Xa Ia Trok'!Z10+'[1]2_Xa Ia Mron'!Z10+'[1]3_Xa Kim Tan'!Z10+'[1]4_Xa Chu Rang'!Z10+'[1]5_Xa Po To'!Z10+'[1]6_Xa Ia Broai'!Z10+'[1]7_Xa Ia Tul'!Z10+'[1]8_Xa Chu Mo'!Z10+'[1]9_Xa Ia KDam'!Z10+'[1]10_Off'!Z10+'[1]11_Off'!Z10+'[1]12_Off'!Z10+'[1]13_Off'!Z10+'[1]14_Off'!Z10+'[1]15_Off'!Z10</f>
        <v>0</v>
      </c>
      <c r="AA11" s="304">
        <f>'[1]1_Xa Ia Trok'!AA10+'[1]2_Xa Ia Mron'!AA10+'[1]3_Xa Kim Tan'!AA10+'[1]4_Xa Chu Rang'!AA10+'[1]5_Xa Po To'!AA10+'[1]6_Xa Ia Broai'!AA10+'[1]7_Xa Ia Tul'!AA10+'[1]8_Xa Chu Mo'!AA10+'[1]9_Xa Ia KDam'!AA10+'[1]10_Off'!AA10+'[1]11_Off'!AA10+'[1]12_Off'!AA10+'[1]13_Off'!AA10+'[1]14_Off'!AA10+'[1]15_Off'!AA10</f>
        <v>0</v>
      </c>
      <c r="AB11" s="304">
        <f>'[1]1_Xa Ia Trok'!AB10+'[1]2_Xa Ia Mron'!AB10+'[1]3_Xa Kim Tan'!AB10+'[1]4_Xa Chu Rang'!AB10+'[1]5_Xa Po To'!AB10+'[1]6_Xa Ia Broai'!AB10+'[1]7_Xa Ia Tul'!AB10+'[1]8_Xa Chu Mo'!AB10+'[1]9_Xa Ia KDam'!AB10+'[1]10_Off'!AB10+'[1]11_Off'!AB10+'[1]12_Off'!AB10+'[1]13_Off'!AB10+'[1]14_Off'!AB10+'[1]15_Off'!AB10</f>
        <v>0</v>
      </c>
      <c r="AC11" s="304">
        <f>'[1]1_Xa Ia Trok'!AC10+'[1]2_Xa Ia Mron'!AC10+'[1]3_Xa Kim Tan'!AC10+'[1]4_Xa Chu Rang'!AC10+'[1]5_Xa Po To'!AC10+'[1]6_Xa Ia Broai'!AC10+'[1]7_Xa Ia Tul'!AC10+'[1]8_Xa Chu Mo'!AC10+'[1]9_Xa Ia KDam'!AC10+'[1]10_Off'!AC10+'[1]11_Off'!AC10+'[1]12_Off'!AC10+'[1]13_Off'!AC10+'[1]14_Off'!AC10+'[1]15_Off'!AC10</f>
        <v>0</v>
      </c>
      <c r="AD11" s="304">
        <f>'[1]1_Xa Ia Trok'!AD10+'[1]2_Xa Ia Mron'!AD10+'[1]3_Xa Kim Tan'!AD10+'[1]4_Xa Chu Rang'!AD10+'[1]5_Xa Po To'!AD10+'[1]6_Xa Ia Broai'!AD10+'[1]7_Xa Ia Tul'!AD10+'[1]8_Xa Chu Mo'!AD10+'[1]9_Xa Ia KDam'!AD10+'[1]10_Off'!AD10+'[1]11_Off'!AD10+'[1]12_Off'!AD10+'[1]13_Off'!AD10+'[1]14_Off'!AD10+'[1]15_Off'!AD10</f>
        <v>0</v>
      </c>
      <c r="AE11" s="304">
        <f>'[1]1_Xa Ia Trok'!AE10+'[1]2_Xa Ia Mron'!AE10+'[1]3_Xa Kim Tan'!AE10+'[1]4_Xa Chu Rang'!AE10+'[1]5_Xa Po To'!AE10+'[1]6_Xa Ia Broai'!AE10+'[1]7_Xa Ia Tul'!AE10+'[1]8_Xa Chu Mo'!AE10+'[1]9_Xa Ia KDam'!AE10+'[1]10_Off'!AE10+'[1]11_Off'!AE10+'[1]12_Off'!AE10+'[1]13_Off'!AE10+'[1]14_Off'!AE10+'[1]15_Off'!AE10</f>
        <v>0</v>
      </c>
      <c r="AF11" s="304">
        <f>'[1]1_Xa Ia Trok'!AF10+'[1]2_Xa Ia Mron'!AF10+'[1]3_Xa Kim Tan'!AF10+'[1]4_Xa Chu Rang'!AF10+'[1]5_Xa Po To'!AF10+'[1]6_Xa Ia Broai'!AF10+'[1]7_Xa Ia Tul'!AF10+'[1]8_Xa Chu Mo'!AF10+'[1]9_Xa Ia KDam'!AF10+'[1]10_Off'!AF10+'[1]11_Off'!AF10+'[1]12_Off'!AF10+'[1]13_Off'!AF10+'[1]14_Off'!AF10+'[1]15_Off'!AF10</f>
        <v>0</v>
      </c>
      <c r="AG11" s="304">
        <f>'[1]1_Xa Ia Trok'!AG10+'[1]2_Xa Ia Mron'!AG10+'[1]3_Xa Kim Tan'!AG10+'[1]4_Xa Chu Rang'!AG10+'[1]5_Xa Po To'!AG10+'[1]6_Xa Ia Broai'!AG10+'[1]7_Xa Ia Tul'!AG10+'[1]8_Xa Chu Mo'!AG10+'[1]9_Xa Ia KDam'!AG10+'[1]10_Off'!AG10+'[1]11_Off'!AG10+'[1]12_Off'!AG10+'[1]13_Off'!AG10+'[1]14_Off'!AG10+'[1]15_Off'!AG10</f>
        <v>0</v>
      </c>
      <c r="AH11" s="304">
        <f>'[1]1_Xa Ia Trok'!AH10+'[1]2_Xa Ia Mron'!AH10+'[1]3_Xa Kim Tan'!AH10+'[1]4_Xa Chu Rang'!AH10+'[1]5_Xa Po To'!AH10+'[1]6_Xa Ia Broai'!AH10+'[1]7_Xa Ia Tul'!AH10+'[1]8_Xa Chu Mo'!AH10+'[1]9_Xa Ia KDam'!AH10+'[1]10_Off'!AH10+'[1]11_Off'!AH10+'[1]12_Off'!AH10+'[1]13_Off'!AH10+'[1]14_Off'!AH10+'[1]15_Off'!AH10</f>
        <v>0</v>
      </c>
      <c r="AI11" s="304">
        <f>'[1]1_Xa Ia Trok'!AI10+'[1]2_Xa Ia Mron'!AI10+'[1]3_Xa Kim Tan'!AI10+'[1]4_Xa Chu Rang'!AI10+'[1]5_Xa Po To'!AI10+'[1]6_Xa Ia Broai'!AI10+'[1]7_Xa Ia Tul'!AI10+'[1]8_Xa Chu Mo'!AI10+'[1]9_Xa Ia KDam'!AI10+'[1]10_Off'!AI10+'[1]11_Off'!AI10+'[1]12_Off'!AI10+'[1]13_Off'!AI10+'[1]14_Off'!AI10+'[1]15_Off'!AI10</f>
        <v>0</v>
      </c>
      <c r="AJ11" s="304">
        <f>'[1]1_Xa Ia Trok'!AJ10+'[1]2_Xa Ia Mron'!AJ10+'[1]3_Xa Kim Tan'!AJ10+'[1]4_Xa Chu Rang'!AJ10+'[1]5_Xa Po To'!AJ10+'[1]6_Xa Ia Broai'!AJ10+'[1]7_Xa Ia Tul'!AJ10+'[1]8_Xa Chu Mo'!AJ10+'[1]9_Xa Ia KDam'!AJ10+'[1]10_Off'!AJ10+'[1]11_Off'!AJ10+'[1]12_Off'!AJ10+'[1]13_Off'!AJ10+'[1]14_Off'!AJ10+'[1]15_Off'!AJ10</f>
        <v>0</v>
      </c>
      <c r="AK11" s="304">
        <f>'[1]1_Xa Ia Trok'!AK10+'[1]2_Xa Ia Mron'!AK10+'[1]3_Xa Kim Tan'!AK10+'[1]4_Xa Chu Rang'!AK10+'[1]5_Xa Po To'!AK10+'[1]6_Xa Ia Broai'!AK10+'[1]7_Xa Ia Tul'!AK10+'[1]8_Xa Chu Mo'!AK10+'[1]9_Xa Ia KDam'!AK10+'[1]10_Off'!AK10+'[1]11_Off'!AK10+'[1]12_Off'!AK10+'[1]13_Off'!AK10+'[1]14_Off'!AK10+'[1]15_Off'!AK10</f>
        <v>0</v>
      </c>
      <c r="AL11" s="304">
        <f>'[1]1_Xa Ia Trok'!AL10+'[1]2_Xa Ia Mron'!AL10+'[1]3_Xa Kim Tan'!AL10+'[1]4_Xa Chu Rang'!AL10+'[1]5_Xa Po To'!AL10+'[1]6_Xa Ia Broai'!AL10+'[1]7_Xa Ia Tul'!AL10+'[1]8_Xa Chu Mo'!AL10+'[1]9_Xa Ia KDam'!AL10+'[1]10_Off'!AL10+'[1]11_Off'!AL10+'[1]12_Off'!AL10+'[1]13_Off'!AL10+'[1]14_Off'!AL10+'[1]15_Off'!AL10</f>
        <v>0</v>
      </c>
      <c r="AM11" s="304">
        <f>'[1]1_Xa Ia Trok'!AM10+'[1]2_Xa Ia Mron'!AM10+'[1]3_Xa Kim Tan'!AM10+'[1]4_Xa Chu Rang'!AM10+'[1]5_Xa Po To'!AM10+'[1]6_Xa Ia Broai'!AM10+'[1]7_Xa Ia Tul'!AM10+'[1]8_Xa Chu Mo'!AM10+'[1]9_Xa Ia KDam'!AM10+'[1]10_Off'!AM10+'[1]11_Off'!AM10+'[1]12_Off'!AM10+'[1]13_Off'!AM10+'[1]14_Off'!AM10+'[1]15_Off'!AM10</f>
        <v>0</v>
      </c>
      <c r="AN11" s="304">
        <f>'[1]1_Xa Ia Trok'!AN10+'[1]2_Xa Ia Mron'!AN10+'[1]3_Xa Kim Tan'!AN10+'[1]4_Xa Chu Rang'!AN10+'[1]5_Xa Po To'!AN10+'[1]6_Xa Ia Broai'!AN10+'[1]7_Xa Ia Tul'!AN10+'[1]8_Xa Chu Mo'!AN10+'[1]9_Xa Ia KDam'!AN10+'[1]10_Off'!AN10+'[1]11_Off'!AN10+'[1]12_Off'!AN10+'[1]13_Off'!AN10+'[1]14_Off'!AN10+'[1]15_Off'!AN10</f>
        <v>0</v>
      </c>
      <c r="AO11" s="304">
        <f>'[1]1_Xa Ia Trok'!AO10+'[1]2_Xa Ia Mron'!AO10+'[1]3_Xa Kim Tan'!AO10+'[1]4_Xa Chu Rang'!AO10+'[1]5_Xa Po To'!AO10+'[1]6_Xa Ia Broai'!AO10+'[1]7_Xa Ia Tul'!AO10+'[1]8_Xa Chu Mo'!AO10+'[1]9_Xa Ia KDam'!AO10+'[1]10_Off'!AO10+'[1]11_Off'!AO10+'[1]12_Off'!AO10+'[1]13_Off'!AO10+'[1]14_Off'!AO10+'[1]15_Off'!AO10</f>
        <v>0</v>
      </c>
      <c r="AP11" s="304">
        <f>'[1]1_Xa Ia Trok'!AP10+'[1]2_Xa Ia Mron'!AP10+'[1]3_Xa Kim Tan'!AP10+'[1]4_Xa Chu Rang'!AP10+'[1]5_Xa Po To'!AP10+'[1]6_Xa Ia Broai'!AP10+'[1]7_Xa Ia Tul'!AP10+'[1]8_Xa Chu Mo'!AP10+'[1]9_Xa Ia KDam'!AP10+'[1]10_Off'!AP10+'[1]11_Off'!AP10+'[1]12_Off'!AP10+'[1]13_Off'!AP10+'[1]14_Off'!AP10+'[1]15_Off'!AP10</f>
        <v>0</v>
      </c>
      <c r="AQ11" s="400">
        <f>'[1]1_Xa Ia Trok'!AQ10+'[1]2_Xa Ia Mron'!AQ10+'[1]3_Xa Kim Tan'!AQ10+'[1]4_Xa Chu Rang'!AQ10+'[1]5_Xa Po To'!AQ10+'[1]6_Xa Ia Broai'!AQ10+'[1]7_Xa Ia Tul'!AQ10+'[1]8_Xa Chu Mo'!AQ10+'[1]9_Xa Ia KDam'!AQ10+'[1]10_Off'!AQ10+'[1]11_Off'!AQ10+'[1]12_Off'!AQ10+'[1]13_Off'!AQ10+'[1]14_Off'!AQ10+'[1]15_Off'!AQ10</f>
        <v>0</v>
      </c>
      <c r="AR11" s="304">
        <f>'[1]1_Xa Ia Trok'!AR10+'[1]2_Xa Ia Mron'!AR10+'[1]3_Xa Kim Tan'!AR10+'[1]4_Xa Chu Rang'!AR10+'[1]5_Xa Po To'!AR10+'[1]6_Xa Ia Broai'!AR10+'[1]7_Xa Ia Tul'!AR10+'[1]8_Xa Chu Mo'!AR10+'[1]9_Xa Ia KDam'!AR10+'[1]10_Off'!AR10+'[1]11_Off'!AR10+'[1]12_Off'!AR10+'[1]13_Off'!AR10+'[1]14_Off'!AR10+'[1]15_Off'!AR10</f>
        <v>0</v>
      </c>
      <c r="AS11" s="304">
        <f>'[1]1_Xa Ia Trok'!AS10+'[1]2_Xa Ia Mron'!AS10+'[1]3_Xa Kim Tan'!AS10+'[1]4_Xa Chu Rang'!AS10+'[1]5_Xa Po To'!AS10+'[1]6_Xa Ia Broai'!AS10+'[1]7_Xa Ia Tul'!AS10+'[1]8_Xa Chu Mo'!AS10+'[1]9_Xa Ia KDam'!AS10+'[1]10_Off'!AS10+'[1]11_Off'!AS10+'[1]12_Off'!AS10+'[1]13_Off'!AS10+'[1]14_Off'!AS10+'[1]15_Off'!AS10</f>
        <v>3499.2540020000001</v>
      </c>
    </row>
    <row r="12" spans="1:47" s="133" customFormat="1" ht="15.95" customHeight="1" x14ac:dyDescent="0.25">
      <c r="A12" s="402">
        <v>1.2</v>
      </c>
      <c r="B12" s="67" t="s">
        <v>28</v>
      </c>
      <c r="C12" s="1" t="s">
        <v>29</v>
      </c>
      <c r="D12" s="304">
        <f>'02 CH'!G12</f>
        <v>22548.647397999997</v>
      </c>
      <c r="E12" s="400">
        <f>F12+I12+J12+K12+L12+M12+N12+O12</f>
        <v>159.27000000000001</v>
      </c>
      <c r="F12" s="304">
        <f>'[1]1_Xa Ia Trok'!F11+'[1]2_Xa Ia Mron'!F11+'[1]3_Xa Kim Tan'!F11+'[1]4_Xa Chu Rang'!F11+'[1]5_Xa Po To'!F11+'[1]6_Xa Ia Broai'!F11+'[1]7_Xa Ia Tul'!F11+'[1]8_Xa Chu Mo'!F11+'[1]9_Xa Ia KDam'!F11+'[1]10_Off'!F11+'[1]11_Off'!F11+'[1]12_Off'!F11+'[1]13_Off'!F11+'[1]14_Off'!F11+'[1]15_Off'!F11</f>
        <v>0</v>
      </c>
      <c r="G12" s="304">
        <f>'[1]1_Xa Ia Trok'!G11+'[1]2_Xa Ia Mron'!G11+'[1]3_Xa Kim Tan'!G11+'[1]4_Xa Chu Rang'!G11+'[1]5_Xa Po To'!G11+'[1]6_Xa Ia Broai'!G11+'[1]7_Xa Ia Tul'!G11+'[1]8_Xa Chu Mo'!G11+'[1]9_Xa Ia KDam'!G11+'[1]10_Off'!G11+'[1]11_Off'!G11+'[1]12_Off'!G11+'[1]13_Off'!G11+'[1]14_Off'!G11+'[1]15_Off'!G11</f>
        <v>0</v>
      </c>
      <c r="H12" s="304">
        <f>'[1]1_Xa Ia Trok'!H11+'[1]2_Xa Ia Mron'!H11+'[1]3_Xa Kim Tan'!H11+'[1]4_Xa Chu Rang'!H11+'[1]5_Xa Po To'!H11+'[1]6_Xa Ia Broai'!H11+'[1]7_Xa Ia Tul'!H11+'[1]8_Xa Chu Mo'!H11+'[1]9_Xa Ia KDam'!H11+'[1]10_Off'!H11+'[1]11_Off'!H11+'[1]12_Off'!H11+'[1]13_Off'!H11+'[1]14_Off'!H11+'[1]15_Off'!H11</f>
        <v>21129.475397999999</v>
      </c>
      <c r="I12" s="304">
        <f>'[1]1_Xa Ia Trok'!I11+'[1]2_Xa Ia Mron'!I11+'[1]3_Xa Kim Tan'!I11+'[1]4_Xa Chu Rang'!I11+'[1]5_Xa Po To'!I11+'[1]6_Xa Ia Broai'!I11+'[1]7_Xa Ia Tul'!I11+'[1]8_Xa Chu Mo'!I11+'[1]9_Xa Ia KDam'!I11+'[1]10_Off'!I11+'[1]11_Off'!I11+'[1]12_Off'!I11+'[1]13_Off'!I11+'[1]14_Off'!I11+'[1]15_Off'!I11</f>
        <v>0</v>
      </c>
      <c r="J12" s="304">
        <f>'[1]1_Xa Ia Trok'!J11+'[1]2_Xa Ia Mron'!J11+'[1]3_Xa Kim Tan'!J11+'[1]4_Xa Chu Rang'!J11+'[1]5_Xa Po To'!J11+'[1]6_Xa Ia Broai'!J11+'[1]7_Xa Ia Tul'!J11+'[1]8_Xa Chu Mo'!J11+'[1]9_Xa Ia KDam'!J11+'[1]10_Off'!J11+'[1]11_Off'!J11+'[1]12_Off'!J11+'[1]13_Off'!J11+'[1]14_Off'!J11+'[1]15_Off'!J11</f>
        <v>0</v>
      </c>
      <c r="K12" s="304">
        <f>'[1]1_Xa Ia Trok'!K11+'[1]2_Xa Ia Mron'!K11+'[1]3_Xa Kim Tan'!K11+'[1]4_Xa Chu Rang'!K11+'[1]5_Xa Po To'!K11+'[1]6_Xa Ia Broai'!K11+'[1]7_Xa Ia Tul'!K11+'[1]8_Xa Chu Mo'!K11+'[1]9_Xa Ia KDam'!K11+'[1]10_Off'!K11+'[1]11_Off'!K11+'[1]12_Off'!K11+'[1]13_Off'!K11+'[1]14_Off'!K11+'[1]15_Off'!K11</f>
        <v>0</v>
      </c>
      <c r="L12" s="304">
        <f>'[1]1_Xa Ia Trok'!L11+'[1]2_Xa Ia Mron'!L11+'[1]3_Xa Kim Tan'!L11+'[1]4_Xa Chu Rang'!L11+'[1]5_Xa Po To'!L11+'[1]6_Xa Ia Broai'!L11+'[1]7_Xa Ia Tul'!L11+'[1]8_Xa Chu Mo'!L11+'[1]9_Xa Ia KDam'!L11+'[1]10_Off'!L11+'[1]11_Off'!L11+'[1]12_Off'!L11+'[1]13_Off'!L11+'[1]14_Off'!L11+'[1]15_Off'!L11</f>
        <v>0</v>
      </c>
      <c r="M12" s="304">
        <f>'[1]1_Xa Ia Trok'!M11+'[1]2_Xa Ia Mron'!M11+'[1]3_Xa Kim Tan'!M11+'[1]4_Xa Chu Rang'!M11+'[1]5_Xa Po To'!M11+'[1]6_Xa Ia Broai'!M11+'[1]7_Xa Ia Tul'!M11+'[1]8_Xa Chu Mo'!M11+'[1]9_Xa Ia KDam'!M11+'[1]10_Off'!M11+'[1]11_Off'!M11+'[1]12_Off'!M11+'[1]13_Off'!M11+'[1]14_Off'!M11+'[1]15_Off'!M11</f>
        <v>0</v>
      </c>
      <c r="N12" s="304">
        <f>'[1]1_Xa Ia Trok'!N11+'[1]2_Xa Ia Mron'!N11+'[1]3_Xa Kim Tan'!N11+'[1]4_Xa Chu Rang'!N11+'[1]5_Xa Po To'!N11+'[1]6_Xa Ia Broai'!N11+'[1]7_Xa Ia Tul'!N11+'[1]8_Xa Chu Mo'!N11+'[1]9_Xa Ia KDam'!N11+'[1]10_Off'!N11+'[1]11_Off'!N11+'[1]12_Off'!N11+'[1]13_Off'!N11+'[1]14_Off'!N11+'[1]15_Off'!N11</f>
        <v>0</v>
      </c>
      <c r="O12" s="304">
        <f>'[1]1_Xa Ia Trok'!O11+'[1]2_Xa Ia Mron'!O11+'[1]3_Xa Kim Tan'!O11+'[1]4_Xa Chu Rang'!O11+'[1]5_Xa Po To'!O11+'[1]6_Xa Ia Broai'!O11+'[1]7_Xa Ia Tul'!O11+'[1]8_Xa Chu Mo'!O11+'[1]9_Xa Ia KDam'!O11+'[1]10_Off'!O11+'[1]11_Off'!O11+'[1]12_Off'!O11+'[1]13_Off'!O11+'[1]14_Off'!O11+'[1]15_Off'!O11</f>
        <v>159.27000000000001</v>
      </c>
      <c r="P12" s="400">
        <f>'[1]1_Xa Ia Trok'!P11+'[1]2_Xa Ia Mron'!P11+'[1]3_Xa Kim Tan'!P11+'[1]4_Xa Chu Rang'!P11+'[1]5_Xa Po To'!P11+'[1]6_Xa Ia Broai'!P11+'[1]7_Xa Ia Tul'!P11+'[1]8_Xa Chu Mo'!P11+'[1]9_Xa Ia KDam'!P11+'[1]10_Off'!P11+'[1]11_Off'!P11+'[1]12_Off'!P11+'[1]13_Off'!P11+'[1]14_Off'!P11+'[1]15_Off'!P11</f>
        <v>1259.902</v>
      </c>
      <c r="Q12" s="304">
        <f>'[1]1_Xa Ia Trok'!Q11+'[1]2_Xa Ia Mron'!Q11+'[1]3_Xa Kim Tan'!Q11+'[1]4_Xa Chu Rang'!Q11+'[1]5_Xa Po To'!Q11+'[1]6_Xa Ia Broai'!Q11+'[1]7_Xa Ia Tul'!Q11+'[1]8_Xa Chu Mo'!Q11+'[1]9_Xa Ia KDam'!Q11+'[1]10_Off'!Q11+'[1]11_Off'!Q11+'[1]12_Off'!Q11+'[1]13_Off'!Q11+'[1]14_Off'!Q11+'[1]15_Off'!Q11</f>
        <v>0</v>
      </c>
      <c r="R12" s="304">
        <f>'[1]1_Xa Ia Trok'!R11+'[1]2_Xa Ia Mron'!R11+'[1]3_Xa Kim Tan'!R11+'[1]4_Xa Chu Rang'!R11+'[1]5_Xa Po To'!R11+'[1]6_Xa Ia Broai'!R11+'[1]7_Xa Ia Tul'!R11+'[1]8_Xa Chu Mo'!R11+'[1]9_Xa Ia KDam'!R11+'[1]10_Off'!R11+'[1]11_Off'!R11+'[1]12_Off'!R11+'[1]13_Off'!R11+'[1]14_Off'!R11+'[1]15_Off'!R11</f>
        <v>0.45999999999999996</v>
      </c>
      <c r="S12" s="304">
        <f>'[1]1_Xa Ia Trok'!S11+'[1]2_Xa Ia Mron'!S11+'[1]3_Xa Kim Tan'!S11+'[1]4_Xa Chu Rang'!S11+'[1]5_Xa Po To'!S11+'[1]6_Xa Ia Broai'!S11+'[1]7_Xa Ia Tul'!S11+'[1]8_Xa Chu Mo'!S11+'[1]9_Xa Ia KDam'!S11+'[1]10_Off'!S11+'[1]11_Off'!S11+'[1]12_Off'!S11+'[1]13_Off'!S11+'[1]14_Off'!S11+'[1]15_Off'!S11</f>
        <v>0</v>
      </c>
      <c r="T12" s="304">
        <f>'[1]1_Xa Ia Trok'!T11+'[1]2_Xa Ia Mron'!T11+'[1]3_Xa Kim Tan'!T11+'[1]4_Xa Chu Rang'!T11+'[1]5_Xa Po To'!T11+'[1]6_Xa Ia Broai'!T11+'[1]7_Xa Ia Tul'!T11+'[1]8_Xa Chu Mo'!T11+'[1]9_Xa Ia KDam'!T11+'[1]10_Off'!T11+'[1]11_Off'!T11+'[1]12_Off'!T11+'[1]13_Off'!T11+'[1]14_Off'!T11+'[1]15_Off'!T11</f>
        <v>0</v>
      </c>
      <c r="U12" s="304">
        <f>'[1]1_Xa Ia Trok'!U11+'[1]2_Xa Ia Mron'!U11+'[1]3_Xa Kim Tan'!U11+'[1]4_Xa Chu Rang'!U11+'[1]5_Xa Po To'!U11+'[1]6_Xa Ia Broai'!U11+'[1]7_Xa Ia Tul'!U11+'[1]8_Xa Chu Mo'!U11+'[1]9_Xa Ia KDam'!U11+'[1]10_Off'!U11+'[1]11_Off'!U11+'[1]12_Off'!U11+'[1]13_Off'!U11+'[1]14_Off'!U11+'[1]15_Off'!U11</f>
        <v>0</v>
      </c>
      <c r="V12" s="304">
        <f>'[1]1_Xa Ia Trok'!V11+'[1]2_Xa Ia Mron'!V11+'[1]3_Xa Kim Tan'!V11+'[1]4_Xa Chu Rang'!V11+'[1]5_Xa Po To'!V11+'[1]6_Xa Ia Broai'!V11+'[1]7_Xa Ia Tul'!V11+'[1]8_Xa Chu Mo'!V11+'[1]9_Xa Ia KDam'!V11+'[1]10_Off'!V11+'[1]11_Off'!V11+'[1]12_Off'!V11+'[1]13_Off'!V11+'[1]14_Off'!V11+'[1]15_Off'!V11</f>
        <v>12.772</v>
      </c>
      <c r="W12" s="304">
        <f>'[1]1_Xa Ia Trok'!W11+'[1]2_Xa Ia Mron'!W11+'[1]3_Xa Kim Tan'!W11+'[1]4_Xa Chu Rang'!W11+'[1]5_Xa Po To'!W11+'[1]6_Xa Ia Broai'!W11+'[1]7_Xa Ia Tul'!W11+'[1]8_Xa Chu Mo'!W11+'[1]9_Xa Ia KDam'!W11+'[1]10_Off'!W11+'[1]11_Off'!W11+'[1]12_Off'!W11+'[1]13_Off'!W11+'[1]14_Off'!W11+'[1]15_Off'!W11</f>
        <v>2.4500000000000002</v>
      </c>
      <c r="X12" s="304">
        <f>'[1]1_Xa Ia Trok'!X11+'[1]2_Xa Ia Mron'!X11+'[1]3_Xa Kim Tan'!X11+'[1]4_Xa Chu Rang'!X11+'[1]5_Xa Po To'!X11+'[1]6_Xa Ia Broai'!X11+'[1]7_Xa Ia Tul'!X11+'[1]8_Xa Chu Mo'!X11+'[1]9_Xa Ia KDam'!X11+'[1]10_Off'!X11+'[1]11_Off'!X11+'[1]12_Off'!X11+'[1]13_Off'!X11+'[1]14_Off'!X11+'[1]15_Off'!X11</f>
        <v>0</v>
      </c>
      <c r="Y12" s="304">
        <f>'[1]1_Xa Ia Trok'!Y11+'[1]2_Xa Ia Mron'!Y11+'[1]3_Xa Kim Tan'!Y11+'[1]4_Xa Chu Rang'!Y11+'[1]5_Xa Po To'!Y11+'[1]6_Xa Ia Broai'!Y11+'[1]7_Xa Ia Tul'!Y11+'[1]8_Xa Chu Mo'!Y11+'[1]9_Xa Ia KDam'!Y11+'[1]10_Off'!Y11+'[1]11_Off'!Y11+'[1]12_Off'!Y11+'[1]13_Off'!Y11+'[1]14_Off'!Y11+'[1]15_Off'!Y11</f>
        <v>1097.95</v>
      </c>
      <c r="Z12" s="304">
        <f>'[1]1_Xa Ia Trok'!Z11+'[1]2_Xa Ia Mron'!Z11+'[1]3_Xa Kim Tan'!Z11+'[1]4_Xa Chu Rang'!Z11+'[1]5_Xa Po To'!Z11+'[1]6_Xa Ia Broai'!Z11+'[1]7_Xa Ia Tul'!Z11+'[1]8_Xa Chu Mo'!Z11+'[1]9_Xa Ia KDam'!Z11+'[1]10_Off'!Z11+'[1]11_Off'!Z11+'[1]12_Off'!Z11+'[1]13_Off'!Z11+'[1]14_Off'!Z11+'[1]15_Off'!Z11</f>
        <v>0</v>
      </c>
      <c r="AA12" s="304">
        <f>'[1]1_Xa Ia Trok'!AA11+'[1]2_Xa Ia Mron'!AA11+'[1]3_Xa Kim Tan'!AA11+'[1]4_Xa Chu Rang'!AA11+'[1]5_Xa Po To'!AA11+'[1]6_Xa Ia Broai'!AA11+'[1]7_Xa Ia Tul'!AA11+'[1]8_Xa Chu Mo'!AA11+'[1]9_Xa Ia KDam'!AA11+'[1]10_Off'!AA11+'[1]11_Off'!AA11+'[1]12_Off'!AA11+'[1]13_Off'!AA11+'[1]14_Off'!AA11+'[1]15_Off'!AA11</f>
        <v>2.8600000000000003</v>
      </c>
      <c r="AB12" s="304">
        <f>'[1]1_Xa Ia Trok'!AB11+'[1]2_Xa Ia Mron'!AB11+'[1]3_Xa Kim Tan'!AB11+'[1]4_Xa Chu Rang'!AB11+'[1]5_Xa Po To'!AB11+'[1]6_Xa Ia Broai'!AB11+'[1]7_Xa Ia Tul'!AB11+'[1]8_Xa Chu Mo'!AB11+'[1]9_Xa Ia KDam'!AB11+'[1]10_Off'!AB11+'[1]11_Off'!AB11+'[1]12_Off'!AB11+'[1]13_Off'!AB11+'[1]14_Off'!AB11+'[1]15_Off'!AB11</f>
        <v>0.18</v>
      </c>
      <c r="AC12" s="304">
        <f>'[1]1_Xa Ia Trok'!AC11+'[1]2_Xa Ia Mron'!AC11+'[1]3_Xa Kim Tan'!AC11+'[1]4_Xa Chu Rang'!AC11+'[1]5_Xa Po To'!AC11+'[1]6_Xa Ia Broai'!AC11+'[1]7_Xa Ia Tul'!AC11+'[1]8_Xa Chu Mo'!AC11+'[1]9_Xa Ia KDam'!AC11+'[1]10_Off'!AC11+'[1]11_Off'!AC11+'[1]12_Off'!AC11+'[1]13_Off'!AC11+'[1]14_Off'!AC11+'[1]15_Off'!AC11</f>
        <v>87.75</v>
      </c>
      <c r="AD12" s="304">
        <f>'[1]1_Xa Ia Trok'!AD11+'[1]2_Xa Ia Mron'!AD11+'[1]3_Xa Kim Tan'!AD11+'[1]4_Xa Chu Rang'!AD11+'[1]5_Xa Po To'!AD11+'[1]6_Xa Ia Broai'!AD11+'[1]7_Xa Ia Tul'!AD11+'[1]8_Xa Chu Mo'!AD11+'[1]9_Xa Ia KDam'!AD11+'[1]10_Off'!AD11+'[1]11_Off'!AD11+'[1]12_Off'!AD11+'[1]13_Off'!AD11+'[1]14_Off'!AD11+'[1]15_Off'!AD11</f>
        <v>0</v>
      </c>
      <c r="AE12" s="304">
        <f>'[1]1_Xa Ia Trok'!AE11+'[1]2_Xa Ia Mron'!AE11+'[1]3_Xa Kim Tan'!AE11+'[1]4_Xa Chu Rang'!AE11+'[1]5_Xa Po To'!AE11+'[1]6_Xa Ia Broai'!AE11+'[1]7_Xa Ia Tul'!AE11+'[1]8_Xa Chu Mo'!AE11+'[1]9_Xa Ia KDam'!AE11+'[1]10_Off'!AE11+'[1]11_Off'!AE11+'[1]12_Off'!AE11+'[1]13_Off'!AE11+'[1]14_Off'!AE11+'[1]15_Off'!AE11</f>
        <v>0</v>
      </c>
      <c r="AF12" s="304">
        <f>'[1]1_Xa Ia Trok'!AF11+'[1]2_Xa Ia Mron'!AF11+'[1]3_Xa Kim Tan'!AF11+'[1]4_Xa Chu Rang'!AF11+'[1]5_Xa Po To'!AF11+'[1]6_Xa Ia Broai'!AF11+'[1]7_Xa Ia Tul'!AF11+'[1]8_Xa Chu Mo'!AF11+'[1]9_Xa Ia KDam'!AF11+'[1]10_Off'!AF11+'[1]11_Off'!AF11+'[1]12_Off'!AF11+'[1]13_Off'!AF11+'[1]14_Off'!AF11+'[1]15_Off'!AF11</f>
        <v>0</v>
      </c>
      <c r="AG12" s="304">
        <f>'[1]1_Xa Ia Trok'!AG11+'[1]2_Xa Ia Mron'!AG11+'[1]3_Xa Kim Tan'!AG11+'[1]4_Xa Chu Rang'!AG11+'[1]5_Xa Po To'!AG11+'[1]6_Xa Ia Broai'!AG11+'[1]7_Xa Ia Tul'!AG11+'[1]8_Xa Chu Mo'!AG11+'[1]9_Xa Ia KDam'!AG11+'[1]10_Off'!AG11+'[1]11_Off'!AG11+'[1]12_Off'!AG11+'[1]13_Off'!AG11+'[1]14_Off'!AG11+'[1]15_Off'!AG11</f>
        <v>0</v>
      </c>
      <c r="AH12" s="304">
        <f>'[1]1_Xa Ia Trok'!AH11+'[1]2_Xa Ia Mron'!AH11+'[1]3_Xa Kim Tan'!AH11+'[1]4_Xa Chu Rang'!AH11+'[1]5_Xa Po To'!AH11+'[1]6_Xa Ia Broai'!AH11+'[1]7_Xa Ia Tul'!AH11+'[1]8_Xa Chu Mo'!AH11+'[1]9_Xa Ia KDam'!AH11+'[1]10_Off'!AH11+'[1]11_Off'!AH11+'[1]12_Off'!AH11+'[1]13_Off'!AH11+'[1]14_Off'!AH11+'[1]15_Off'!AH11</f>
        <v>0</v>
      </c>
      <c r="AI12" s="304">
        <f>'[1]1_Xa Ia Trok'!AI11+'[1]2_Xa Ia Mron'!AI11+'[1]3_Xa Kim Tan'!AI11+'[1]4_Xa Chu Rang'!AI11+'[1]5_Xa Po To'!AI11+'[1]6_Xa Ia Broai'!AI11+'[1]7_Xa Ia Tul'!AI11+'[1]8_Xa Chu Mo'!AI11+'[1]9_Xa Ia KDam'!AI11+'[1]10_Off'!AI11+'[1]11_Off'!AI11+'[1]12_Off'!AI11+'[1]13_Off'!AI11+'[1]14_Off'!AI11+'[1]15_Off'!AI11</f>
        <v>10.5</v>
      </c>
      <c r="AJ12" s="304">
        <f>'[1]1_Xa Ia Trok'!AJ11+'[1]2_Xa Ia Mron'!AJ11+'[1]3_Xa Kim Tan'!AJ11+'[1]4_Xa Chu Rang'!AJ11+'[1]5_Xa Po To'!AJ11+'[1]6_Xa Ia Broai'!AJ11+'[1]7_Xa Ia Tul'!AJ11+'[1]8_Xa Chu Mo'!AJ11+'[1]9_Xa Ia KDam'!AJ11+'[1]10_Off'!AJ11+'[1]11_Off'!AJ11+'[1]12_Off'!AJ11+'[1]13_Off'!AJ11+'[1]14_Off'!AJ11+'[1]15_Off'!AJ11</f>
        <v>36.81</v>
      </c>
      <c r="AK12" s="304">
        <f>'[1]1_Xa Ia Trok'!AK11+'[1]2_Xa Ia Mron'!AK11+'[1]3_Xa Kim Tan'!AK11+'[1]4_Xa Chu Rang'!AK11+'[1]5_Xa Po To'!AK11+'[1]6_Xa Ia Broai'!AK11+'[1]7_Xa Ia Tul'!AK11+'[1]8_Xa Chu Mo'!AK11+'[1]9_Xa Ia KDam'!AK11+'[1]10_Off'!AK11+'[1]11_Off'!AK11+'[1]12_Off'!AK11+'[1]13_Off'!AK11+'[1]14_Off'!AK11+'[1]15_Off'!AK11</f>
        <v>4.589999999999999</v>
      </c>
      <c r="AL12" s="304">
        <f>'[1]1_Xa Ia Trok'!AL11+'[1]2_Xa Ia Mron'!AL11+'[1]3_Xa Kim Tan'!AL11+'[1]4_Xa Chu Rang'!AL11+'[1]5_Xa Po To'!AL11+'[1]6_Xa Ia Broai'!AL11+'[1]7_Xa Ia Tul'!AL11+'[1]8_Xa Chu Mo'!AL11+'[1]9_Xa Ia KDam'!AL11+'[1]10_Off'!AL11+'[1]11_Off'!AL11+'[1]12_Off'!AL11+'[1]13_Off'!AL11+'[1]14_Off'!AL11+'[1]15_Off'!AL11</f>
        <v>3.58</v>
      </c>
      <c r="AM12" s="304">
        <f>'[1]1_Xa Ia Trok'!AM11+'[1]2_Xa Ia Mron'!AM11+'[1]3_Xa Kim Tan'!AM11+'[1]4_Xa Chu Rang'!AM11+'[1]5_Xa Po To'!AM11+'[1]6_Xa Ia Broai'!AM11+'[1]7_Xa Ia Tul'!AM11+'[1]8_Xa Chu Mo'!AM11+'[1]9_Xa Ia KDam'!AM11+'[1]10_Off'!AM11+'[1]11_Off'!AM11+'[1]12_Off'!AM11+'[1]13_Off'!AM11+'[1]14_Off'!AM11+'[1]15_Off'!AM11</f>
        <v>0</v>
      </c>
      <c r="AN12" s="304">
        <f>'[1]1_Xa Ia Trok'!AN11+'[1]2_Xa Ia Mron'!AN11+'[1]3_Xa Kim Tan'!AN11+'[1]4_Xa Chu Rang'!AN11+'[1]5_Xa Po To'!AN11+'[1]6_Xa Ia Broai'!AN11+'[1]7_Xa Ia Tul'!AN11+'[1]8_Xa Chu Mo'!AN11+'[1]9_Xa Ia KDam'!AN11+'[1]10_Off'!AN11+'[1]11_Off'!AN11+'[1]12_Off'!AN11+'[1]13_Off'!AN11+'[1]14_Off'!AN11+'[1]15_Off'!AN11</f>
        <v>0</v>
      </c>
      <c r="AO12" s="304">
        <f>'[1]1_Xa Ia Trok'!AO11+'[1]2_Xa Ia Mron'!AO11+'[1]3_Xa Kim Tan'!AO11+'[1]4_Xa Chu Rang'!AO11+'[1]5_Xa Po To'!AO11+'[1]6_Xa Ia Broai'!AO11+'[1]7_Xa Ia Tul'!AO11+'[1]8_Xa Chu Mo'!AO11+'[1]9_Xa Ia KDam'!AO11+'[1]10_Off'!AO11+'[1]11_Off'!AO11+'[1]12_Off'!AO11+'[1]13_Off'!AO11+'[1]14_Off'!AO11+'[1]15_Off'!AO11</f>
        <v>0</v>
      </c>
      <c r="AP12" s="304">
        <f>'[1]1_Xa Ia Trok'!AP11+'[1]2_Xa Ia Mron'!AP11+'[1]3_Xa Kim Tan'!AP11+'[1]4_Xa Chu Rang'!AP11+'[1]5_Xa Po To'!AP11+'[1]6_Xa Ia Broai'!AP11+'[1]7_Xa Ia Tul'!AP11+'[1]8_Xa Chu Mo'!AP11+'[1]9_Xa Ia KDam'!AP11+'[1]10_Off'!AP11+'[1]11_Off'!AP11+'[1]12_Off'!AP11+'[1]13_Off'!AP11+'[1]14_Off'!AP11+'[1]15_Off'!AP11</f>
        <v>0</v>
      </c>
      <c r="AQ12" s="400">
        <f>'[1]1_Xa Ia Trok'!AQ11+'[1]2_Xa Ia Mron'!AQ11+'[1]3_Xa Kim Tan'!AQ11+'[1]4_Xa Chu Rang'!AQ11+'[1]5_Xa Po To'!AQ11+'[1]6_Xa Ia Broai'!AQ11+'[1]7_Xa Ia Tul'!AQ11+'[1]8_Xa Chu Mo'!AQ11+'[1]9_Xa Ia KDam'!AQ11+'[1]10_Off'!AQ11+'[1]11_Off'!AQ11+'[1]12_Off'!AQ11+'[1]13_Off'!AQ11+'[1]14_Off'!AQ11+'[1]15_Off'!AQ11</f>
        <v>0</v>
      </c>
      <c r="AR12" s="304">
        <f>'[1]1_Xa Ia Trok'!AR11+'[1]2_Xa Ia Mron'!AR11+'[1]3_Xa Kim Tan'!AR11+'[1]4_Xa Chu Rang'!AR11+'[1]5_Xa Po To'!AR11+'[1]6_Xa Ia Broai'!AR11+'[1]7_Xa Ia Tul'!AR11+'[1]8_Xa Chu Mo'!AR11+'[1]9_Xa Ia KDam'!AR11+'[1]10_Off'!AR11+'[1]11_Off'!AR11+'[1]12_Off'!AR11+'[1]13_Off'!AR11+'[1]14_Off'!AR11+'[1]15_Off'!AR11</f>
        <v>1419.172</v>
      </c>
      <c r="AS12" s="304">
        <f>'[1]1_Xa Ia Trok'!AS11+'[1]2_Xa Ia Mron'!AS11+'[1]3_Xa Kim Tan'!AS11+'[1]4_Xa Chu Rang'!AS11+'[1]5_Xa Po To'!AS11+'[1]6_Xa Ia Broai'!AS11+'[1]7_Xa Ia Tul'!AS11+'[1]8_Xa Chu Mo'!AS11+'[1]9_Xa Ia KDam'!AS11+'[1]10_Off'!AS11+'[1]11_Off'!AS11+'[1]12_Off'!AS11+'[1]13_Off'!AS11+'[1]14_Off'!AS11+'[1]15_Off'!AS11</f>
        <v>21354.825398000001</v>
      </c>
    </row>
    <row r="13" spans="1:47" s="133" customFormat="1" ht="15.95" customHeight="1" x14ac:dyDescent="0.25">
      <c r="A13" s="402">
        <v>1.3</v>
      </c>
      <c r="B13" s="67" t="s">
        <v>30</v>
      </c>
      <c r="C13" s="1" t="s">
        <v>31</v>
      </c>
      <c r="D13" s="304">
        <f>'02 CH'!G13</f>
        <v>3836.9000000000005</v>
      </c>
      <c r="E13" s="400">
        <f>F13+H13+J13+K13+L13+M13+N13+O13</f>
        <v>197.85</v>
      </c>
      <c r="F13" s="304">
        <f>'[1]1_Xa Ia Trok'!F12+'[1]2_Xa Ia Mron'!F12+'[1]3_Xa Kim Tan'!F12+'[1]4_Xa Chu Rang'!F12+'[1]5_Xa Po To'!F12+'[1]6_Xa Ia Broai'!F12+'[1]7_Xa Ia Tul'!F12+'[1]8_Xa Chu Mo'!F12+'[1]9_Xa Ia KDam'!F12+'[1]10_Off'!F12+'[1]11_Off'!F12+'[1]12_Off'!F12+'[1]13_Off'!F12+'[1]14_Off'!F12+'[1]15_Off'!F12</f>
        <v>0</v>
      </c>
      <c r="G13" s="304">
        <f>'[1]1_Xa Ia Trok'!G12+'[1]2_Xa Ia Mron'!G12+'[1]3_Xa Kim Tan'!G12+'[1]4_Xa Chu Rang'!G12+'[1]5_Xa Po To'!G12+'[1]6_Xa Ia Broai'!G12+'[1]7_Xa Ia Tul'!G12+'[1]8_Xa Chu Mo'!G12+'[1]9_Xa Ia KDam'!G12+'[1]10_Off'!G12+'[1]11_Off'!G12+'[1]12_Off'!G12+'[1]13_Off'!G12+'[1]14_Off'!G12+'[1]15_Off'!G12</f>
        <v>0</v>
      </c>
      <c r="H13" s="304">
        <f>'[1]1_Xa Ia Trok'!H12+'[1]2_Xa Ia Mron'!H12+'[1]3_Xa Kim Tan'!H12+'[1]4_Xa Chu Rang'!H12+'[1]5_Xa Po To'!H12+'[1]6_Xa Ia Broai'!H12+'[1]7_Xa Ia Tul'!H12+'[1]8_Xa Chu Mo'!H12+'[1]9_Xa Ia KDam'!H12+'[1]10_Off'!H12+'[1]11_Off'!H12+'[1]12_Off'!H12+'[1]13_Off'!H12+'[1]14_Off'!H12+'[1]15_Off'!H12</f>
        <v>197.85</v>
      </c>
      <c r="I13" s="304">
        <f>'[1]1_Xa Ia Trok'!I12+'[1]2_Xa Ia Mron'!I12+'[1]3_Xa Kim Tan'!I12+'[1]4_Xa Chu Rang'!I12+'[1]5_Xa Po To'!I12+'[1]6_Xa Ia Broai'!I12+'[1]7_Xa Ia Tul'!I12+'[1]8_Xa Chu Mo'!I12+'[1]9_Xa Ia KDam'!I12+'[1]10_Off'!I12+'[1]11_Off'!I12+'[1]12_Off'!I12+'[1]13_Off'!I12+'[1]14_Off'!I12+'[1]15_Off'!I12</f>
        <v>3547.0699999999997</v>
      </c>
      <c r="J13" s="304">
        <f>'[1]1_Xa Ia Trok'!J12+'[1]2_Xa Ia Mron'!J12+'[1]3_Xa Kim Tan'!J12+'[1]4_Xa Chu Rang'!J12+'[1]5_Xa Po To'!J12+'[1]6_Xa Ia Broai'!J12+'[1]7_Xa Ia Tul'!J12+'[1]8_Xa Chu Mo'!J12+'[1]9_Xa Ia KDam'!J12+'[1]10_Off'!J12+'[1]11_Off'!J12+'[1]12_Off'!J12+'[1]13_Off'!J12+'[1]14_Off'!J12+'[1]15_Off'!J12</f>
        <v>0</v>
      </c>
      <c r="K13" s="304">
        <f>'[1]1_Xa Ia Trok'!K12+'[1]2_Xa Ia Mron'!K12+'[1]3_Xa Kim Tan'!K12+'[1]4_Xa Chu Rang'!K12+'[1]5_Xa Po To'!K12+'[1]6_Xa Ia Broai'!K12+'[1]7_Xa Ia Tul'!K12+'[1]8_Xa Chu Mo'!K12+'[1]9_Xa Ia KDam'!K12+'[1]10_Off'!K12+'[1]11_Off'!K12+'[1]12_Off'!K12+'[1]13_Off'!K12+'[1]14_Off'!K12+'[1]15_Off'!K12</f>
        <v>0</v>
      </c>
      <c r="L13" s="304">
        <f>'[1]1_Xa Ia Trok'!L12+'[1]2_Xa Ia Mron'!L12+'[1]3_Xa Kim Tan'!L12+'[1]4_Xa Chu Rang'!L12+'[1]5_Xa Po To'!L12+'[1]6_Xa Ia Broai'!L12+'[1]7_Xa Ia Tul'!L12+'[1]8_Xa Chu Mo'!L12+'[1]9_Xa Ia KDam'!L12+'[1]10_Off'!L12+'[1]11_Off'!L12+'[1]12_Off'!L12+'[1]13_Off'!L12+'[1]14_Off'!L12+'[1]15_Off'!L12</f>
        <v>0</v>
      </c>
      <c r="M13" s="304">
        <f>'[1]1_Xa Ia Trok'!M12+'[1]2_Xa Ia Mron'!M12+'[1]3_Xa Kim Tan'!M12+'[1]4_Xa Chu Rang'!M12+'[1]5_Xa Po To'!M12+'[1]6_Xa Ia Broai'!M12+'[1]7_Xa Ia Tul'!M12+'[1]8_Xa Chu Mo'!M12+'[1]9_Xa Ia KDam'!M12+'[1]10_Off'!M12+'[1]11_Off'!M12+'[1]12_Off'!M12+'[1]13_Off'!M12+'[1]14_Off'!M12+'[1]15_Off'!M12</f>
        <v>0</v>
      </c>
      <c r="N13" s="304">
        <f>'[1]1_Xa Ia Trok'!N12+'[1]2_Xa Ia Mron'!N12+'[1]3_Xa Kim Tan'!N12+'[1]4_Xa Chu Rang'!N12+'[1]5_Xa Po To'!N12+'[1]6_Xa Ia Broai'!N12+'[1]7_Xa Ia Tul'!N12+'[1]8_Xa Chu Mo'!N12+'[1]9_Xa Ia KDam'!N12+'[1]10_Off'!N12+'[1]11_Off'!N12+'[1]12_Off'!N12+'[1]13_Off'!N12+'[1]14_Off'!N12+'[1]15_Off'!N12</f>
        <v>0</v>
      </c>
      <c r="O13" s="304">
        <f>'[1]1_Xa Ia Trok'!O12+'[1]2_Xa Ia Mron'!O12+'[1]3_Xa Kim Tan'!O12+'[1]4_Xa Chu Rang'!O12+'[1]5_Xa Po To'!O12+'[1]6_Xa Ia Broai'!O12+'[1]7_Xa Ia Tul'!O12+'[1]8_Xa Chu Mo'!O12+'[1]9_Xa Ia KDam'!O12+'[1]10_Off'!O12+'[1]11_Off'!O12+'[1]12_Off'!O12+'[1]13_Off'!O12+'[1]14_Off'!O12+'[1]15_Off'!O12</f>
        <v>0</v>
      </c>
      <c r="P13" s="400">
        <f>'[1]1_Xa Ia Trok'!P12+'[1]2_Xa Ia Mron'!P12+'[1]3_Xa Kim Tan'!P12+'[1]4_Xa Chu Rang'!P12+'[1]5_Xa Po To'!P12+'[1]6_Xa Ia Broai'!P12+'[1]7_Xa Ia Tul'!P12+'[1]8_Xa Chu Mo'!P12+'[1]9_Xa Ia KDam'!P12+'[1]10_Off'!P12+'[1]11_Off'!P12+'[1]12_Off'!P12+'[1]13_Off'!P12+'[1]14_Off'!P12+'[1]15_Off'!P12</f>
        <v>91.98</v>
      </c>
      <c r="Q13" s="304">
        <f>'[1]1_Xa Ia Trok'!Q12+'[1]2_Xa Ia Mron'!Q12+'[1]3_Xa Kim Tan'!Q12+'[1]4_Xa Chu Rang'!Q12+'[1]5_Xa Po To'!Q12+'[1]6_Xa Ia Broai'!Q12+'[1]7_Xa Ia Tul'!Q12+'[1]8_Xa Chu Mo'!Q12+'[1]9_Xa Ia KDam'!Q12+'[1]10_Off'!Q12+'[1]11_Off'!Q12+'[1]12_Off'!Q12+'[1]13_Off'!Q12+'[1]14_Off'!Q12+'[1]15_Off'!Q12</f>
        <v>0</v>
      </c>
      <c r="R13" s="304">
        <f>'[1]1_Xa Ia Trok'!R12+'[1]2_Xa Ia Mron'!R12+'[1]3_Xa Kim Tan'!R12+'[1]4_Xa Chu Rang'!R12+'[1]5_Xa Po To'!R12+'[1]6_Xa Ia Broai'!R12+'[1]7_Xa Ia Tul'!R12+'[1]8_Xa Chu Mo'!R12+'[1]9_Xa Ia KDam'!R12+'[1]10_Off'!R12+'[1]11_Off'!R12+'[1]12_Off'!R12+'[1]13_Off'!R12+'[1]14_Off'!R12+'[1]15_Off'!R12</f>
        <v>0</v>
      </c>
      <c r="S13" s="304">
        <f>'[1]1_Xa Ia Trok'!S12+'[1]2_Xa Ia Mron'!S12+'[1]3_Xa Kim Tan'!S12+'[1]4_Xa Chu Rang'!S12+'[1]5_Xa Po To'!S12+'[1]6_Xa Ia Broai'!S12+'[1]7_Xa Ia Tul'!S12+'[1]8_Xa Chu Mo'!S12+'[1]9_Xa Ia KDam'!S12+'[1]10_Off'!S12+'[1]11_Off'!S12+'[1]12_Off'!S12+'[1]13_Off'!S12+'[1]14_Off'!S12+'[1]15_Off'!S12</f>
        <v>0</v>
      </c>
      <c r="T13" s="304">
        <f>'[1]1_Xa Ia Trok'!T12+'[1]2_Xa Ia Mron'!T12+'[1]3_Xa Kim Tan'!T12+'[1]4_Xa Chu Rang'!T12+'[1]5_Xa Po To'!T12+'[1]6_Xa Ia Broai'!T12+'[1]7_Xa Ia Tul'!T12+'[1]8_Xa Chu Mo'!T12+'[1]9_Xa Ia KDam'!T12+'[1]10_Off'!T12+'[1]11_Off'!T12+'[1]12_Off'!T12+'[1]13_Off'!T12+'[1]14_Off'!T12+'[1]15_Off'!T12</f>
        <v>0</v>
      </c>
      <c r="U13" s="304">
        <f>'[1]1_Xa Ia Trok'!U12+'[1]2_Xa Ia Mron'!U12+'[1]3_Xa Kim Tan'!U12+'[1]4_Xa Chu Rang'!U12+'[1]5_Xa Po To'!U12+'[1]6_Xa Ia Broai'!U12+'[1]7_Xa Ia Tul'!U12+'[1]8_Xa Chu Mo'!U12+'[1]9_Xa Ia KDam'!U12+'[1]10_Off'!U12+'[1]11_Off'!U12+'[1]12_Off'!U12+'[1]13_Off'!U12+'[1]14_Off'!U12+'[1]15_Off'!U12</f>
        <v>0</v>
      </c>
      <c r="V13" s="304">
        <f>'[1]1_Xa Ia Trok'!V12+'[1]2_Xa Ia Mron'!V12+'[1]3_Xa Kim Tan'!V12+'[1]4_Xa Chu Rang'!V12+'[1]5_Xa Po To'!V12+'[1]6_Xa Ia Broai'!V12+'[1]7_Xa Ia Tul'!V12+'[1]8_Xa Chu Mo'!V12+'[1]9_Xa Ia KDam'!V12+'[1]10_Off'!V12+'[1]11_Off'!V12+'[1]12_Off'!V12+'[1]13_Off'!V12+'[1]14_Off'!V12+'[1]15_Off'!V12</f>
        <v>0</v>
      </c>
      <c r="W13" s="304">
        <f>'[1]1_Xa Ia Trok'!W12+'[1]2_Xa Ia Mron'!W12+'[1]3_Xa Kim Tan'!W12+'[1]4_Xa Chu Rang'!W12+'[1]5_Xa Po To'!W12+'[1]6_Xa Ia Broai'!W12+'[1]7_Xa Ia Tul'!W12+'[1]8_Xa Chu Mo'!W12+'[1]9_Xa Ia KDam'!W12+'[1]10_Off'!W12+'[1]11_Off'!W12+'[1]12_Off'!W12+'[1]13_Off'!W12+'[1]14_Off'!W12+'[1]15_Off'!W12</f>
        <v>0</v>
      </c>
      <c r="X13" s="304">
        <f>'[1]1_Xa Ia Trok'!X12+'[1]2_Xa Ia Mron'!X12+'[1]3_Xa Kim Tan'!X12+'[1]4_Xa Chu Rang'!X12+'[1]5_Xa Po To'!X12+'[1]6_Xa Ia Broai'!X12+'[1]7_Xa Ia Tul'!X12+'[1]8_Xa Chu Mo'!X12+'[1]9_Xa Ia KDam'!X12+'[1]10_Off'!X12+'[1]11_Off'!X12+'[1]12_Off'!X12+'[1]13_Off'!X12+'[1]14_Off'!X12+'[1]15_Off'!X12</f>
        <v>0</v>
      </c>
      <c r="Y13" s="304">
        <f>'[1]1_Xa Ia Trok'!Y12+'[1]2_Xa Ia Mron'!Y12+'[1]3_Xa Kim Tan'!Y12+'[1]4_Xa Chu Rang'!Y12+'[1]5_Xa Po To'!Y12+'[1]6_Xa Ia Broai'!Y12+'[1]7_Xa Ia Tul'!Y12+'[1]8_Xa Chu Mo'!Y12+'[1]9_Xa Ia KDam'!Y12+'[1]10_Off'!Y12+'[1]11_Off'!Y12+'[1]12_Off'!Y12+'[1]13_Off'!Y12+'[1]14_Off'!Y12+'[1]15_Off'!Y12</f>
        <v>57.230000000000004</v>
      </c>
      <c r="Z13" s="304">
        <f>'[1]1_Xa Ia Trok'!Z12+'[1]2_Xa Ia Mron'!Z12+'[1]3_Xa Kim Tan'!Z12+'[1]4_Xa Chu Rang'!Z12+'[1]5_Xa Po To'!Z12+'[1]6_Xa Ia Broai'!Z12+'[1]7_Xa Ia Tul'!Z12+'[1]8_Xa Chu Mo'!Z12+'[1]9_Xa Ia KDam'!Z12+'[1]10_Off'!Z12+'[1]11_Off'!Z12+'[1]12_Off'!Z12+'[1]13_Off'!Z12+'[1]14_Off'!Z12+'[1]15_Off'!Z12</f>
        <v>0</v>
      </c>
      <c r="AA13" s="304">
        <f>'[1]1_Xa Ia Trok'!AA12+'[1]2_Xa Ia Mron'!AA12+'[1]3_Xa Kim Tan'!AA12+'[1]4_Xa Chu Rang'!AA12+'[1]5_Xa Po To'!AA12+'[1]6_Xa Ia Broai'!AA12+'[1]7_Xa Ia Tul'!AA12+'[1]8_Xa Chu Mo'!AA12+'[1]9_Xa Ia KDam'!AA12+'[1]10_Off'!AA12+'[1]11_Off'!AA12+'[1]12_Off'!AA12+'[1]13_Off'!AA12+'[1]14_Off'!AA12+'[1]15_Off'!AA12</f>
        <v>0</v>
      </c>
      <c r="AB13" s="304">
        <f>'[1]1_Xa Ia Trok'!AB12+'[1]2_Xa Ia Mron'!AB12+'[1]3_Xa Kim Tan'!AB12+'[1]4_Xa Chu Rang'!AB12+'[1]5_Xa Po To'!AB12+'[1]6_Xa Ia Broai'!AB12+'[1]7_Xa Ia Tul'!AB12+'[1]8_Xa Chu Mo'!AB12+'[1]9_Xa Ia KDam'!AB12+'[1]10_Off'!AB12+'[1]11_Off'!AB12+'[1]12_Off'!AB12+'[1]13_Off'!AB12+'[1]14_Off'!AB12+'[1]15_Off'!AB12</f>
        <v>0</v>
      </c>
      <c r="AC13" s="304">
        <f>'[1]1_Xa Ia Trok'!AC12+'[1]2_Xa Ia Mron'!AC12+'[1]3_Xa Kim Tan'!AC12+'[1]4_Xa Chu Rang'!AC12+'[1]5_Xa Po To'!AC12+'[1]6_Xa Ia Broai'!AC12+'[1]7_Xa Ia Tul'!AC12+'[1]8_Xa Chu Mo'!AC12+'[1]9_Xa Ia KDam'!AC12+'[1]10_Off'!AC12+'[1]11_Off'!AC12+'[1]12_Off'!AC12+'[1]13_Off'!AC12+'[1]14_Off'!AC12+'[1]15_Off'!AC12</f>
        <v>34.749999999999993</v>
      </c>
      <c r="AD13" s="304">
        <f>'[1]1_Xa Ia Trok'!AD12+'[1]2_Xa Ia Mron'!AD12+'[1]3_Xa Kim Tan'!AD12+'[1]4_Xa Chu Rang'!AD12+'[1]5_Xa Po To'!AD12+'[1]6_Xa Ia Broai'!AD12+'[1]7_Xa Ia Tul'!AD12+'[1]8_Xa Chu Mo'!AD12+'[1]9_Xa Ia KDam'!AD12+'[1]10_Off'!AD12+'[1]11_Off'!AD12+'[1]12_Off'!AD12+'[1]13_Off'!AD12+'[1]14_Off'!AD12+'[1]15_Off'!AD12</f>
        <v>0</v>
      </c>
      <c r="AE13" s="304">
        <f>'[1]1_Xa Ia Trok'!AE12+'[1]2_Xa Ia Mron'!AE12+'[1]3_Xa Kim Tan'!AE12+'[1]4_Xa Chu Rang'!AE12+'[1]5_Xa Po To'!AE12+'[1]6_Xa Ia Broai'!AE12+'[1]7_Xa Ia Tul'!AE12+'[1]8_Xa Chu Mo'!AE12+'[1]9_Xa Ia KDam'!AE12+'[1]10_Off'!AE12+'[1]11_Off'!AE12+'[1]12_Off'!AE12+'[1]13_Off'!AE12+'[1]14_Off'!AE12+'[1]15_Off'!AE12</f>
        <v>0</v>
      </c>
      <c r="AF13" s="304">
        <f>'[1]1_Xa Ia Trok'!AF12+'[1]2_Xa Ia Mron'!AF12+'[1]3_Xa Kim Tan'!AF12+'[1]4_Xa Chu Rang'!AF12+'[1]5_Xa Po To'!AF12+'[1]6_Xa Ia Broai'!AF12+'[1]7_Xa Ia Tul'!AF12+'[1]8_Xa Chu Mo'!AF12+'[1]9_Xa Ia KDam'!AF12+'[1]10_Off'!AF12+'[1]11_Off'!AF12+'[1]12_Off'!AF12+'[1]13_Off'!AF12+'[1]14_Off'!AF12+'[1]15_Off'!AF12</f>
        <v>0</v>
      </c>
      <c r="AG13" s="304">
        <f>'[1]1_Xa Ia Trok'!AG12+'[1]2_Xa Ia Mron'!AG12+'[1]3_Xa Kim Tan'!AG12+'[1]4_Xa Chu Rang'!AG12+'[1]5_Xa Po To'!AG12+'[1]6_Xa Ia Broai'!AG12+'[1]7_Xa Ia Tul'!AG12+'[1]8_Xa Chu Mo'!AG12+'[1]9_Xa Ia KDam'!AG12+'[1]10_Off'!AG12+'[1]11_Off'!AG12+'[1]12_Off'!AG12+'[1]13_Off'!AG12+'[1]14_Off'!AG12+'[1]15_Off'!AG12</f>
        <v>0</v>
      </c>
      <c r="AH13" s="304">
        <f>'[1]1_Xa Ia Trok'!AH12+'[1]2_Xa Ia Mron'!AH12+'[1]3_Xa Kim Tan'!AH12+'[1]4_Xa Chu Rang'!AH12+'[1]5_Xa Po To'!AH12+'[1]6_Xa Ia Broai'!AH12+'[1]7_Xa Ia Tul'!AH12+'[1]8_Xa Chu Mo'!AH12+'[1]9_Xa Ia KDam'!AH12+'[1]10_Off'!AH12+'[1]11_Off'!AH12+'[1]12_Off'!AH12+'[1]13_Off'!AH12+'[1]14_Off'!AH12+'[1]15_Off'!AH12</f>
        <v>0</v>
      </c>
      <c r="AI13" s="304">
        <f>'[1]1_Xa Ia Trok'!AI12+'[1]2_Xa Ia Mron'!AI12+'[1]3_Xa Kim Tan'!AI12+'[1]4_Xa Chu Rang'!AI12+'[1]5_Xa Po To'!AI12+'[1]6_Xa Ia Broai'!AI12+'[1]7_Xa Ia Tul'!AI12+'[1]8_Xa Chu Mo'!AI12+'[1]9_Xa Ia KDam'!AI12+'[1]10_Off'!AI12+'[1]11_Off'!AI12+'[1]12_Off'!AI12+'[1]13_Off'!AI12+'[1]14_Off'!AI12+'[1]15_Off'!AI12</f>
        <v>0</v>
      </c>
      <c r="AJ13" s="304">
        <f>'[1]1_Xa Ia Trok'!AJ12+'[1]2_Xa Ia Mron'!AJ12+'[1]3_Xa Kim Tan'!AJ12+'[1]4_Xa Chu Rang'!AJ12+'[1]5_Xa Po To'!AJ12+'[1]6_Xa Ia Broai'!AJ12+'[1]7_Xa Ia Tul'!AJ12+'[1]8_Xa Chu Mo'!AJ12+'[1]9_Xa Ia KDam'!AJ12+'[1]10_Off'!AJ12+'[1]11_Off'!AJ12+'[1]12_Off'!AJ12+'[1]13_Off'!AJ12+'[1]14_Off'!AJ12+'[1]15_Off'!AJ12</f>
        <v>0</v>
      </c>
      <c r="AK13" s="304">
        <f>'[1]1_Xa Ia Trok'!AK12+'[1]2_Xa Ia Mron'!AK12+'[1]3_Xa Kim Tan'!AK12+'[1]4_Xa Chu Rang'!AK12+'[1]5_Xa Po To'!AK12+'[1]6_Xa Ia Broai'!AK12+'[1]7_Xa Ia Tul'!AK12+'[1]8_Xa Chu Mo'!AK12+'[1]9_Xa Ia KDam'!AK12+'[1]10_Off'!AK12+'[1]11_Off'!AK12+'[1]12_Off'!AK12+'[1]13_Off'!AK12+'[1]14_Off'!AK12+'[1]15_Off'!AK12</f>
        <v>0</v>
      </c>
      <c r="AL13" s="304">
        <f>'[1]1_Xa Ia Trok'!AL12+'[1]2_Xa Ia Mron'!AL12+'[1]3_Xa Kim Tan'!AL12+'[1]4_Xa Chu Rang'!AL12+'[1]5_Xa Po To'!AL12+'[1]6_Xa Ia Broai'!AL12+'[1]7_Xa Ia Tul'!AL12+'[1]8_Xa Chu Mo'!AL12+'[1]9_Xa Ia KDam'!AL12+'[1]10_Off'!AL12+'[1]11_Off'!AL12+'[1]12_Off'!AL12+'[1]13_Off'!AL12+'[1]14_Off'!AL12+'[1]15_Off'!AL12</f>
        <v>0</v>
      </c>
      <c r="AM13" s="304">
        <f>'[1]1_Xa Ia Trok'!AM12+'[1]2_Xa Ia Mron'!AM12+'[1]3_Xa Kim Tan'!AM12+'[1]4_Xa Chu Rang'!AM12+'[1]5_Xa Po To'!AM12+'[1]6_Xa Ia Broai'!AM12+'[1]7_Xa Ia Tul'!AM12+'[1]8_Xa Chu Mo'!AM12+'[1]9_Xa Ia KDam'!AM12+'[1]10_Off'!AM12+'[1]11_Off'!AM12+'[1]12_Off'!AM12+'[1]13_Off'!AM12+'[1]14_Off'!AM12+'[1]15_Off'!AM12</f>
        <v>0</v>
      </c>
      <c r="AN13" s="304">
        <f>'[1]1_Xa Ia Trok'!AN12+'[1]2_Xa Ia Mron'!AN12+'[1]3_Xa Kim Tan'!AN12+'[1]4_Xa Chu Rang'!AN12+'[1]5_Xa Po To'!AN12+'[1]6_Xa Ia Broai'!AN12+'[1]7_Xa Ia Tul'!AN12+'[1]8_Xa Chu Mo'!AN12+'[1]9_Xa Ia KDam'!AN12+'[1]10_Off'!AN12+'[1]11_Off'!AN12+'[1]12_Off'!AN12+'[1]13_Off'!AN12+'[1]14_Off'!AN12+'[1]15_Off'!AN12</f>
        <v>0</v>
      </c>
      <c r="AO13" s="304">
        <f>'[1]1_Xa Ia Trok'!AO12+'[1]2_Xa Ia Mron'!AO12+'[1]3_Xa Kim Tan'!AO12+'[1]4_Xa Chu Rang'!AO12+'[1]5_Xa Po To'!AO12+'[1]6_Xa Ia Broai'!AO12+'[1]7_Xa Ia Tul'!AO12+'[1]8_Xa Chu Mo'!AO12+'[1]9_Xa Ia KDam'!AO12+'[1]10_Off'!AO12+'[1]11_Off'!AO12+'[1]12_Off'!AO12+'[1]13_Off'!AO12+'[1]14_Off'!AO12+'[1]15_Off'!AO12</f>
        <v>0</v>
      </c>
      <c r="AP13" s="304">
        <f>'[1]1_Xa Ia Trok'!AP12+'[1]2_Xa Ia Mron'!AP12+'[1]3_Xa Kim Tan'!AP12+'[1]4_Xa Chu Rang'!AP12+'[1]5_Xa Po To'!AP12+'[1]6_Xa Ia Broai'!AP12+'[1]7_Xa Ia Tul'!AP12+'[1]8_Xa Chu Mo'!AP12+'[1]9_Xa Ia KDam'!AP12+'[1]10_Off'!AP12+'[1]11_Off'!AP12+'[1]12_Off'!AP12+'[1]13_Off'!AP12+'[1]14_Off'!AP12+'[1]15_Off'!AP12</f>
        <v>0</v>
      </c>
      <c r="AQ13" s="400">
        <f>'[1]1_Xa Ia Trok'!AQ12+'[1]2_Xa Ia Mron'!AQ12+'[1]3_Xa Kim Tan'!AQ12+'[1]4_Xa Chu Rang'!AQ12+'[1]5_Xa Po To'!AQ12+'[1]6_Xa Ia Broai'!AQ12+'[1]7_Xa Ia Tul'!AQ12+'[1]8_Xa Chu Mo'!AQ12+'[1]9_Xa Ia KDam'!AQ12+'[1]10_Off'!AQ12+'[1]11_Off'!AQ12+'[1]12_Off'!AQ12+'[1]13_Off'!AQ12+'[1]14_Off'!AQ12+'[1]15_Off'!AQ12</f>
        <v>0</v>
      </c>
      <c r="AR13" s="304">
        <f>'[1]1_Xa Ia Trok'!AR12+'[1]2_Xa Ia Mron'!AR12+'[1]3_Xa Kim Tan'!AR12+'[1]4_Xa Chu Rang'!AR12+'[1]5_Xa Po To'!AR12+'[1]6_Xa Ia Broai'!AR12+'[1]7_Xa Ia Tul'!AR12+'[1]8_Xa Chu Mo'!AR12+'[1]9_Xa Ia KDam'!AR12+'[1]10_Off'!AR12+'[1]11_Off'!AR12+'[1]12_Off'!AR12+'[1]13_Off'!AR12+'[1]14_Off'!AR12+'[1]15_Off'!AR12</f>
        <v>289.83</v>
      </c>
      <c r="AS13" s="304">
        <f>'[1]1_Xa Ia Trok'!AS12+'[1]2_Xa Ia Mron'!AS12+'[1]3_Xa Kim Tan'!AS12+'[1]4_Xa Chu Rang'!AS12+'[1]5_Xa Po To'!AS12+'[1]6_Xa Ia Broai'!AS12+'[1]7_Xa Ia Tul'!AS12+'[1]8_Xa Chu Mo'!AS12+'[1]9_Xa Ia KDam'!AS12+'[1]10_Off'!AS12+'[1]11_Off'!AS12+'[1]12_Off'!AS12+'[1]13_Off'!AS12+'[1]14_Off'!AS12+'[1]15_Off'!AS12</f>
        <v>3547.0699999999997</v>
      </c>
    </row>
    <row r="14" spans="1:47" s="133" customFormat="1" ht="15.95" customHeight="1" x14ac:dyDescent="0.25">
      <c r="A14" s="402">
        <v>1.4</v>
      </c>
      <c r="B14" s="67" t="s">
        <v>32</v>
      </c>
      <c r="C14" s="1" t="s">
        <v>33</v>
      </c>
      <c r="D14" s="304">
        <f>'02 CH'!G14</f>
        <v>5168.4040290000003</v>
      </c>
      <c r="E14" s="400">
        <f>F14+H14+I14+K14+L14+M14+N14+O14</f>
        <v>0</v>
      </c>
      <c r="F14" s="304">
        <f>'[1]1_Xa Ia Trok'!F13+'[1]2_Xa Ia Mron'!F13+'[1]3_Xa Kim Tan'!F13+'[1]4_Xa Chu Rang'!F13+'[1]5_Xa Po To'!F13+'[1]6_Xa Ia Broai'!F13+'[1]7_Xa Ia Tul'!F13+'[1]8_Xa Chu Mo'!F13+'[1]9_Xa Ia KDam'!F13+'[1]10_Off'!F13+'[1]11_Off'!F13+'[1]12_Off'!F13+'[1]13_Off'!F13+'[1]14_Off'!F13+'[1]15_Off'!F13</f>
        <v>0</v>
      </c>
      <c r="G14" s="304">
        <f>'[1]1_Xa Ia Trok'!G13+'[1]2_Xa Ia Mron'!G13+'[1]3_Xa Kim Tan'!G13+'[1]4_Xa Chu Rang'!G13+'[1]5_Xa Po To'!G13+'[1]6_Xa Ia Broai'!G13+'[1]7_Xa Ia Tul'!G13+'[1]8_Xa Chu Mo'!G13+'[1]9_Xa Ia KDam'!G13+'[1]10_Off'!G13+'[1]11_Off'!G13+'[1]12_Off'!G13+'[1]13_Off'!G13+'[1]14_Off'!G13+'[1]15_Off'!G13</f>
        <v>0</v>
      </c>
      <c r="H14" s="304">
        <f>'[1]1_Xa Ia Trok'!H13+'[1]2_Xa Ia Mron'!H13+'[1]3_Xa Kim Tan'!H13+'[1]4_Xa Chu Rang'!H13+'[1]5_Xa Po To'!H13+'[1]6_Xa Ia Broai'!H13+'[1]7_Xa Ia Tul'!H13+'[1]8_Xa Chu Mo'!H13+'[1]9_Xa Ia KDam'!H13+'[1]10_Off'!H13+'[1]11_Off'!H13+'[1]12_Off'!H13+'[1]13_Off'!H13+'[1]14_Off'!H13+'[1]15_Off'!H13</f>
        <v>0</v>
      </c>
      <c r="I14" s="304">
        <f>'[1]1_Xa Ia Trok'!I13+'[1]2_Xa Ia Mron'!I13+'[1]3_Xa Kim Tan'!I13+'[1]4_Xa Chu Rang'!I13+'[1]5_Xa Po To'!I13+'[1]6_Xa Ia Broai'!I13+'[1]7_Xa Ia Tul'!I13+'[1]8_Xa Chu Mo'!I13+'[1]9_Xa Ia KDam'!I13+'[1]10_Off'!I13+'[1]11_Off'!I13+'[1]12_Off'!I13+'[1]13_Off'!I13+'[1]14_Off'!I13+'[1]15_Off'!I13</f>
        <v>0</v>
      </c>
      <c r="J14" s="304">
        <f>'[1]1_Xa Ia Trok'!J13+'[1]2_Xa Ia Mron'!J13+'[1]3_Xa Kim Tan'!J13+'[1]4_Xa Chu Rang'!J13+'[1]5_Xa Po To'!J13+'[1]6_Xa Ia Broai'!J13+'[1]7_Xa Ia Tul'!J13+'[1]8_Xa Chu Mo'!J13+'[1]9_Xa Ia KDam'!J13+'[1]10_Off'!J13+'[1]11_Off'!J13+'[1]12_Off'!J13+'[1]13_Off'!J13+'[1]14_Off'!J13+'[1]15_Off'!J13</f>
        <v>5168.4040289999994</v>
      </c>
      <c r="K14" s="304">
        <f>'[1]1_Xa Ia Trok'!K13+'[1]2_Xa Ia Mron'!K13+'[1]3_Xa Kim Tan'!K13+'[1]4_Xa Chu Rang'!K13+'[1]5_Xa Po To'!K13+'[1]6_Xa Ia Broai'!K13+'[1]7_Xa Ia Tul'!K13+'[1]8_Xa Chu Mo'!K13+'[1]9_Xa Ia KDam'!K13+'[1]10_Off'!K13+'[1]11_Off'!K13+'[1]12_Off'!K13+'[1]13_Off'!K13+'[1]14_Off'!K13+'[1]15_Off'!K13</f>
        <v>0</v>
      </c>
      <c r="L14" s="304">
        <f>'[1]1_Xa Ia Trok'!L13+'[1]2_Xa Ia Mron'!L13+'[1]3_Xa Kim Tan'!L13+'[1]4_Xa Chu Rang'!L13+'[1]5_Xa Po To'!L13+'[1]6_Xa Ia Broai'!L13+'[1]7_Xa Ia Tul'!L13+'[1]8_Xa Chu Mo'!L13+'[1]9_Xa Ia KDam'!L13+'[1]10_Off'!L13+'[1]11_Off'!L13+'[1]12_Off'!L13+'[1]13_Off'!L13+'[1]14_Off'!L13+'[1]15_Off'!L13</f>
        <v>0</v>
      </c>
      <c r="M14" s="304">
        <f>'[1]1_Xa Ia Trok'!M13+'[1]2_Xa Ia Mron'!M13+'[1]3_Xa Kim Tan'!M13+'[1]4_Xa Chu Rang'!M13+'[1]5_Xa Po To'!M13+'[1]6_Xa Ia Broai'!M13+'[1]7_Xa Ia Tul'!M13+'[1]8_Xa Chu Mo'!M13+'[1]9_Xa Ia KDam'!M13+'[1]10_Off'!M13+'[1]11_Off'!M13+'[1]12_Off'!M13+'[1]13_Off'!M13+'[1]14_Off'!M13+'[1]15_Off'!M13</f>
        <v>0</v>
      </c>
      <c r="N14" s="304">
        <f>'[1]1_Xa Ia Trok'!N13+'[1]2_Xa Ia Mron'!N13+'[1]3_Xa Kim Tan'!N13+'[1]4_Xa Chu Rang'!N13+'[1]5_Xa Po To'!N13+'[1]6_Xa Ia Broai'!N13+'[1]7_Xa Ia Tul'!N13+'[1]8_Xa Chu Mo'!N13+'[1]9_Xa Ia KDam'!N13+'[1]10_Off'!N13+'[1]11_Off'!N13+'[1]12_Off'!N13+'[1]13_Off'!N13+'[1]14_Off'!N13+'[1]15_Off'!N13</f>
        <v>0</v>
      </c>
      <c r="O14" s="304">
        <f>'[1]1_Xa Ia Trok'!O13+'[1]2_Xa Ia Mron'!O13+'[1]3_Xa Kim Tan'!O13+'[1]4_Xa Chu Rang'!O13+'[1]5_Xa Po To'!O13+'[1]6_Xa Ia Broai'!O13+'[1]7_Xa Ia Tul'!O13+'[1]8_Xa Chu Mo'!O13+'[1]9_Xa Ia KDam'!O13+'[1]10_Off'!O13+'[1]11_Off'!O13+'[1]12_Off'!O13+'[1]13_Off'!O13+'[1]14_Off'!O13+'[1]15_Off'!O13</f>
        <v>0</v>
      </c>
      <c r="P14" s="400">
        <f>'[1]1_Xa Ia Trok'!P13+'[1]2_Xa Ia Mron'!P13+'[1]3_Xa Kim Tan'!P13+'[1]4_Xa Chu Rang'!P13+'[1]5_Xa Po To'!P13+'[1]6_Xa Ia Broai'!P13+'[1]7_Xa Ia Tul'!P13+'[1]8_Xa Chu Mo'!P13+'[1]9_Xa Ia KDam'!P13+'[1]10_Off'!P13+'[1]11_Off'!P13+'[1]12_Off'!P13+'[1]13_Off'!P13+'[1]14_Off'!P13+'[1]15_Off'!P13</f>
        <v>0</v>
      </c>
      <c r="Q14" s="304">
        <f>'[1]1_Xa Ia Trok'!Q13+'[1]2_Xa Ia Mron'!Q13+'[1]3_Xa Kim Tan'!Q13+'[1]4_Xa Chu Rang'!Q13+'[1]5_Xa Po To'!Q13+'[1]6_Xa Ia Broai'!Q13+'[1]7_Xa Ia Tul'!Q13+'[1]8_Xa Chu Mo'!Q13+'[1]9_Xa Ia KDam'!Q13+'[1]10_Off'!Q13+'[1]11_Off'!Q13+'[1]12_Off'!Q13+'[1]13_Off'!Q13+'[1]14_Off'!Q13+'[1]15_Off'!Q13</f>
        <v>0</v>
      </c>
      <c r="R14" s="304">
        <f>'[1]1_Xa Ia Trok'!R13+'[1]2_Xa Ia Mron'!R13+'[1]3_Xa Kim Tan'!R13+'[1]4_Xa Chu Rang'!R13+'[1]5_Xa Po To'!R13+'[1]6_Xa Ia Broai'!R13+'[1]7_Xa Ia Tul'!R13+'[1]8_Xa Chu Mo'!R13+'[1]9_Xa Ia KDam'!R13+'[1]10_Off'!R13+'[1]11_Off'!R13+'[1]12_Off'!R13+'[1]13_Off'!R13+'[1]14_Off'!R13+'[1]15_Off'!R13</f>
        <v>0</v>
      </c>
      <c r="S14" s="304">
        <f>'[1]1_Xa Ia Trok'!S13+'[1]2_Xa Ia Mron'!S13+'[1]3_Xa Kim Tan'!S13+'[1]4_Xa Chu Rang'!S13+'[1]5_Xa Po To'!S13+'[1]6_Xa Ia Broai'!S13+'[1]7_Xa Ia Tul'!S13+'[1]8_Xa Chu Mo'!S13+'[1]9_Xa Ia KDam'!S13+'[1]10_Off'!S13+'[1]11_Off'!S13+'[1]12_Off'!S13+'[1]13_Off'!S13+'[1]14_Off'!S13+'[1]15_Off'!S13</f>
        <v>0</v>
      </c>
      <c r="T14" s="304">
        <f>'[1]1_Xa Ia Trok'!T13+'[1]2_Xa Ia Mron'!T13+'[1]3_Xa Kim Tan'!T13+'[1]4_Xa Chu Rang'!T13+'[1]5_Xa Po To'!T13+'[1]6_Xa Ia Broai'!T13+'[1]7_Xa Ia Tul'!T13+'[1]8_Xa Chu Mo'!T13+'[1]9_Xa Ia KDam'!T13+'[1]10_Off'!T13+'[1]11_Off'!T13+'[1]12_Off'!T13+'[1]13_Off'!T13+'[1]14_Off'!T13+'[1]15_Off'!T13</f>
        <v>0</v>
      </c>
      <c r="U14" s="304">
        <f>'[1]1_Xa Ia Trok'!U13+'[1]2_Xa Ia Mron'!U13+'[1]3_Xa Kim Tan'!U13+'[1]4_Xa Chu Rang'!U13+'[1]5_Xa Po To'!U13+'[1]6_Xa Ia Broai'!U13+'[1]7_Xa Ia Tul'!U13+'[1]8_Xa Chu Mo'!U13+'[1]9_Xa Ia KDam'!U13+'[1]10_Off'!U13+'[1]11_Off'!U13+'[1]12_Off'!U13+'[1]13_Off'!U13+'[1]14_Off'!U13+'[1]15_Off'!U13</f>
        <v>0</v>
      </c>
      <c r="V14" s="304">
        <f>'[1]1_Xa Ia Trok'!V13+'[1]2_Xa Ia Mron'!V13+'[1]3_Xa Kim Tan'!V13+'[1]4_Xa Chu Rang'!V13+'[1]5_Xa Po To'!V13+'[1]6_Xa Ia Broai'!V13+'[1]7_Xa Ia Tul'!V13+'[1]8_Xa Chu Mo'!V13+'[1]9_Xa Ia KDam'!V13+'[1]10_Off'!V13+'[1]11_Off'!V13+'[1]12_Off'!V13+'[1]13_Off'!V13+'[1]14_Off'!V13+'[1]15_Off'!V13</f>
        <v>0</v>
      </c>
      <c r="W14" s="304">
        <f>'[1]1_Xa Ia Trok'!W13+'[1]2_Xa Ia Mron'!W13+'[1]3_Xa Kim Tan'!W13+'[1]4_Xa Chu Rang'!W13+'[1]5_Xa Po To'!W13+'[1]6_Xa Ia Broai'!W13+'[1]7_Xa Ia Tul'!W13+'[1]8_Xa Chu Mo'!W13+'[1]9_Xa Ia KDam'!W13+'[1]10_Off'!W13+'[1]11_Off'!W13+'[1]12_Off'!W13+'[1]13_Off'!W13+'[1]14_Off'!W13+'[1]15_Off'!W13</f>
        <v>0</v>
      </c>
      <c r="X14" s="304">
        <f>'[1]1_Xa Ia Trok'!X13+'[1]2_Xa Ia Mron'!X13+'[1]3_Xa Kim Tan'!X13+'[1]4_Xa Chu Rang'!X13+'[1]5_Xa Po To'!X13+'[1]6_Xa Ia Broai'!X13+'[1]7_Xa Ia Tul'!X13+'[1]8_Xa Chu Mo'!X13+'[1]9_Xa Ia KDam'!X13+'[1]10_Off'!X13+'[1]11_Off'!X13+'[1]12_Off'!X13+'[1]13_Off'!X13+'[1]14_Off'!X13+'[1]15_Off'!X13</f>
        <v>0</v>
      </c>
      <c r="Y14" s="304">
        <f>'[1]1_Xa Ia Trok'!Y13+'[1]2_Xa Ia Mron'!Y13+'[1]3_Xa Kim Tan'!Y13+'[1]4_Xa Chu Rang'!Y13+'[1]5_Xa Po To'!Y13+'[1]6_Xa Ia Broai'!Y13+'[1]7_Xa Ia Tul'!Y13+'[1]8_Xa Chu Mo'!Y13+'[1]9_Xa Ia KDam'!Y13+'[1]10_Off'!Y13+'[1]11_Off'!Y13+'[1]12_Off'!Y13+'[1]13_Off'!Y13+'[1]14_Off'!Y13+'[1]15_Off'!Y13</f>
        <v>0</v>
      </c>
      <c r="Z14" s="304">
        <f>'[1]1_Xa Ia Trok'!Z13+'[1]2_Xa Ia Mron'!Z13+'[1]3_Xa Kim Tan'!Z13+'[1]4_Xa Chu Rang'!Z13+'[1]5_Xa Po To'!Z13+'[1]6_Xa Ia Broai'!Z13+'[1]7_Xa Ia Tul'!Z13+'[1]8_Xa Chu Mo'!Z13+'[1]9_Xa Ia KDam'!Z13+'[1]10_Off'!Z13+'[1]11_Off'!Z13+'[1]12_Off'!Z13+'[1]13_Off'!Z13+'[1]14_Off'!Z13+'[1]15_Off'!Z13</f>
        <v>0</v>
      </c>
      <c r="AA14" s="304">
        <f>'[1]1_Xa Ia Trok'!AA13+'[1]2_Xa Ia Mron'!AA13+'[1]3_Xa Kim Tan'!AA13+'[1]4_Xa Chu Rang'!AA13+'[1]5_Xa Po To'!AA13+'[1]6_Xa Ia Broai'!AA13+'[1]7_Xa Ia Tul'!AA13+'[1]8_Xa Chu Mo'!AA13+'[1]9_Xa Ia KDam'!AA13+'[1]10_Off'!AA13+'[1]11_Off'!AA13+'[1]12_Off'!AA13+'[1]13_Off'!AA13+'[1]14_Off'!AA13+'[1]15_Off'!AA13</f>
        <v>0</v>
      </c>
      <c r="AB14" s="304">
        <f>'[1]1_Xa Ia Trok'!AB13+'[1]2_Xa Ia Mron'!AB13+'[1]3_Xa Kim Tan'!AB13+'[1]4_Xa Chu Rang'!AB13+'[1]5_Xa Po To'!AB13+'[1]6_Xa Ia Broai'!AB13+'[1]7_Xa Ia Tul'!AB13+'[1]8_Xa Chu Mo'!AB13+'[1]9_Xa Ia KDam'!AB13+'[1]10_Off'!AB13+'[1]11_Off'!AB13+'[1]12_Off'!AB13+'[1]13_Off'!AB13+'[1]14_Off'!AB13+'[1]15_Off'!AB13</f>
        <v>0</v>
      </c>
      <c r="AC14" s="304">
        <f>'[1]1_Xa Ia Trok'!AC13+'[1]2_Xa Ia Mron'!AC13+'[1]3_Xa Kim Tan'!AC13+'[1]4_Xa Chu Rang'!AC13+'[1]5_Xa Po To'!AC13+'[1]6_Xa Ia Broai'!AC13+'[1]7_Xa Ia Tul'!AC13+'[1]8_Xa Chu Mo'!AC13+'[1]9_Xa Ia KDam'!AC13+'[1]10_Off'!AC13+'[1]11_Off'!AC13+'[1]12_Off'!AC13+'[1]13_Off'!AC13+'[1]14_Off'!AC13+'[1]15_Off'!AC13</f>
        <v>0</v>
      </c>
      <c r="AD14" s="304">
        <f>'[1]1_Xa Ia Trok'!AD13+'[1]2_Xa Ia Mron'!AD13+'[1]3_Xa Kim Tan'!AD13+'[1]4_Xa Chu Rang'!AD13+'[1]5_Xa Po To'!AD13+'[1]6_Xa Ia Broai'!AD13+'[1]7_Xa Ia Tul'!AD13+'[1]8_Xa Chu Mo'!AD13+'[1]9_Xa Ia KDam'!AD13+'[1]10_Off'!AD13+'[1]11_Off'!AD13+'[1]12_Off'!AD13+'[1]13_Off'!AD13+'[1]14_Off'!AD13+'[1]15_Off'!AD13</f>
        <v>0</v>
      </c>
      <c r="AE14" s="304">
        <f>'[1]1_Xa Ia Trok'!AE13+'[1]2_Xa Ia Mron'!AE13+'[1]3_Xa Kim Tan'!AE13+'[1]4_Xa Chu Rang'!AE13+'[1]5_Xa Po To'!AE13+'[1]6_Xa Ia Broai'!AE13+'[1]7_Xa Ia Tul'!AE13+'[1]8_Xa Chu Mo'!AE13+'[1]9_Xa Ia KDam'!AE13+'[1]10_Off'!AE13+'[1]11_Off'!AE13+'[1]12_Off'!AE13+'[1]13_Off'!AE13+'[1]14_Off'!AE13+'[1]15_Off'!AE13</f>
        <v>0</v>
      </c>
      <c r="AF14" s="304">
        <f>'[1]1_Xa Ia Trok'!AF13+'[1]2_Xa Ia Mron'!AF13+'[1]3_Xa Kim Tan'!AF13+'[1]4_Xa Chu Rang'!AF13+'[1]5_Xa Po To'!AF13+'[1]6_Xa Ia Broai'!AF13+'[1]7_Xa Ia Tul'!AF13+'[1]8_Xa Chu Mo'!AF13+'[1]9_Xa Ia KDam'!AF13+'[1]10_Off'!AF13+'[1]11_Off'!AF13+'[1]12_Off'!AF13+'[1]13_Off'!AF13+'[1]14_Off'!AF13+'[1]15_Off'!AF13</f>
        <v>0</v>
      </c>
      <c r="AG14" s="304">
        <f>'[1]1_Xa Ia Trok'!AG13+'[1]2_Xa Ia Mron'!AG13+'[1]3_Xa Kim Tan'!AG13+'[1]4_Xa Chu Rang'!AG13+'[1]5_Xa Po To'!AG13+'[1]6_Xa Ia Broai'!AG13+'[1]7_Xa Ia Tul'!AG13+'[1]8_Xa Chu Mo'!AG13+'[1]9_Xa Ia KDam'!AG13+'[1]10_Off'!AG13+'[1]11_Off'!AG13+'[1]12_Off'!AG13+'[1]13_Off'!AG13+'[1]14_Off'!AG13+'[1]15_Off'!AG13</f>
        <v>0</v>
      </c>
      <c r="AH14" s="304">
        <f>'[1]1_Xa Ia Trok'!AH13+'[1]2_Xa Ia Mron'!AH13+'[1]3_Xa Kim Tan'!AH13+'[1]4_Xa Chu Rang'!AH13+'[1]5_Xa Po To'!AH13+'[1]6_Xa Ia Broai'!AH13+'[1]7_Xa Ia Tul'!AH13+'[1]8_Xa Chu Mo'!AH13+'[1]9_Xa Ia KDam'!AH13+'[1]10_Off'!AH13+'[1]11_Off'!AH13+'[1]12_Off'!AH13+'[1]13_Off'!AH13+'[1]14_Off'!AH13+'[1]15_Off'!AH13</f>
        <v>0</v>
      </c>
      <c r="AI14" s="304">
        <f>'[1]1_Xa Ia Trok'!AI13+'[1]2_Xa Ia Mron'!AI13+'[1]3_Xa Kim Tan'!AI13+'[1]4_Xa Chu Rang'!AI13+'[1]5_Xa Po To'!AI13+'[1]6_Xa Ia Broai'!AI13+'[1]7_Xa Ia Tul'!AI13+'[1]8_Xa Chu Mo'!AI13+'[1]9_Xa Ia KDam'!AI13+'[1]10_Off'!AI13+'[1]11_Off'!AI13+'[1]12_Off'!AI13+'[1]13_Off'!AI13+'[1]14_Off'!AI13+'[1]15_Off'!AI13</f>
        <v>0</v>
      </c>
      <c r="AJ14" s="304">
        <f>'[1]1_Xa Ia Trok'!AJ13+'[1]2_Xa Ia Mron'!AJ13+'[1]3_Xa Kim Tan'!AJ13+'[1]4_Xa Chu Rang'!AJ13+'[1]5_Xa Po To'!AJ13+'[1]6_Xa Ia Broai'!AJ13+'[1]7_Xa Ia Tul'!AJ13+'[1]8_Xa Chu Mo'!AJ13+'[1]9_Xa Ia KDam'!AJ13+'[1]10_Off'!AJ13+'[1]11_Off'!AJ13+'[1]12_Off'!AJ13+'[1]13_Off'!AJ13+'[1]14_Off'!AJ13+'[1]15_Off'!AJ13</f>
        <v>0</v>
      </c>
      <c r="AK14" s="304">
        <f>'[1]1_Xa Ia Trok'!AK13+'[1]2_Xa Ia Mron'!AK13+'[1]3_Xa Kim Tan'!AK13+'[1]4_Xa Chu Rang'!AK13+'[1]5_Xa Po To'!AK13+'[1]6_Xa Ia Broai'!AK13+'[1]7_Xa Ia Tul'!AK13+'[1]8_Xa Chu Mo'!AK13+'[1]9_Xa Ia KDam'!AK13+'[1]10_Off'!AK13+'[1]11_Off'!AK13+'[1]12_Off'!AK13+'[1]13_Off'!AK13+'[1]14_Off'!AK13+'[1]15_Off'!AK13</f>
        <v>0</v>
      </c>
      <c r="AL14" s="304">
        <f>'[1]1_Xa Ia Trok'!AL13+'[1]2_Xa Ia Mron'!AL13+'[1]3_Xa Kim Tan'!AL13+'[1]4_Xa Chu Rang'!AL13+'[1]5_Xa Po To'!AL13+'[1]6_Xa Ia Broai'!AL13+'[1]7_Xa Ia Tul'!AL13+'[1]8_Xa Chu Mo'!AL13+'[1]9_Xa Ia KDam'!AL13+'[1]10_Off'!AL13+'[1]11_Off'!AL13+'[1]12_Off'!AL13+'[1]13_Off'!AL13+'[1]14_Off'!AL13+'[1]15_Off'!AL13</f>
        <v>0</v>
      </c>
      <c r="AM14" s="304">
        <f>'[1]1_Xa Ia Trok'!AM13+'[1]2_Xa Ia Mron'!AM13+'[1]3_Xa Kim Tan'!AM13+'[1]4_Xa Chu Rang'!AM13+'[1]5_Xa Po To'!AM13+'[1]6_Xa Ia Broai'!AM13+'[1]7_Xa Ia Tul'!AM13+'[1]8_Xa Chu Mo'!AM13+'[1]9_Xa Ia KDam'!AM13+'[1]10_Off'!AM13+'[1]11_Off'!AM13+'[1]12_Off'!AM13+'[1]13_Off'!AM13+'[1]14_Off'!AM13+'[1]15_Off'!AM13</f>
        <v>0</v>
      </c>
      <c r="AN14" s="304">
        <f>'[1]1_Xa Ia Trok'!AN13+'[1]2_Xa Ia Mron'!AN13+'[1]3_Xa Kim Tan'!AN13+'[1]4_Xa Chu Rang'!AN13+'[1]5_Xa Po To'!AN13+'[1]6_Xa Ia Broai'!AN13+'[1]7_Xa Ia Tul'!AN13+'[1]8_Xa Chu Mo'!AN13+'[1]9_Xa Ia KDam'!AN13+'[1]10_Off'!AN13+'[1]11_Off'!AN13+'[1]12_Off'!AN13+'[1]13_Off'!AN13+'[1]14_Off'!AN13+'[1]15_Off'!AN13</f>
        <v>0</v>
      </c>
      <c r="AO14" s="304">
        <f>'[1]1_Xa Ia Trok'!AO13+'[1]2_Xa Ia Mron'!AO13+'[1]3_Xa Kim Tan'!AO13+'[1]4_Xa Chu Rang'!AO13+'[1]5_Xa Po To'!AO13+'[1]6_Xa Ia Broai'!AO13+'[1]7_Xa Ia Tul'!AO13+'[1]8_Xa Chu Mo'!AO13+'[1]9_Xa Ia KDam'!AO13+'[1]10_Off'!AO13+'[1]11_Off'!AO13+'[1]12_Off'!AO13+'[1]13_Off'!AO13+'[1]14_Off'!AO13+'[1]15_Off'!AO13</f>
        <v>0</v>
      </c>
      <c r="AP14" s="304">
        <f>'[1]1_Xa Ia Trok'!AP13+'[1]2_Xa Ia Mron'!AP13+'[1]3_Xa Kim Tan'!AP13+'[1]4_Xa Chu Rang'!AP13+'[1]5_Xa Po To'!AP13+'[1]6_Xa Ia Broai'!AP13+'[1]7_Xa Ia Tul'!AP13+'[1]8_Xa Chu Mo'!AP13+'[1]9_Xa Ia KDam'!AP13+'[1]10_Off'!AP13+'[1]11_Off'!AP13+'[1]12_Off'!AP13+'[1]13_Off'!AP13+'[1]14_Off'!AP13+'[1]15_Off'!AP13</f>
        <v>0</v>
      </c>
      <c r="AQ14" s="400">
        <f>'[1]1_Xa Ia Trok'!AQ13+'[1]2_Xa Ia Mron'!AQ13+'[1]3_Xa Kim Tan'!AQ13+'[1]4_Xa Chu Rang'!AQ13+'[1]5_Xa Po To'!AQ13+'[1]6_Xa Ia Broai'!AQ13+'[1]7_Xa Ia Tul'!AQ13+'[1]8_Xa Chu Mo'!AQ13+'[1]9_Xa Ia KDam'!AQ13+'[1]10_Off'!AQ13+'[1]11_Off'!AQ13+'[1]12_Off'!AQ13+'[1]13_Off'!AQ13+'[1]14_Off'!AQ13+'[1]15_Off'!AQ13</f>
        <v>0</v>
      </c>
      <c r="AR14" s="304">
        <f>'[1]1_Xa Ia Trok'!AR13+'[1]2_Xa Ia Mron'!AR13+'[1]3_Xa Kim Tan'!AR13+'[1]4_Xa Chu Rang'!AR13+'[1]5_Xa Po To'!AR13+'[1]6_Xa Ia Broai'!AR13+'[1]7_Xa Ia Tul'!AR13+'[1]8_Xa Chu Mo'!AR13+'[1]9_Xa Ia KDam'!AR13+'[1]10_Off'!AR13+'[1]11_Off'!AR13+'[1]12_Off'!AR13+'[1]13_Off'!AR13+'[1]14_Off'!AR13+'[1]15_Off'!AR13</f>
        <v>0</v>
      </c>
      <c r="AS14" s="304">
        <f>'[1]1_Xa Ia Trok'!AS13+'[1]2_Xa Ia Mron'!AS13+'[1]3_Xa Kim Tan'!AS13+'[1]4_Xa Chu Rang'!AS13+'[1]5_Xa Po To'!AS13+'[1]6_Xa Ia Broai'!AS13+'[1]7_Xa Ia Tul'!AS13+'[1]8_Xa Chu Mo'!AS13+'[1]9_Xa Ia KDam'!AS13+'[1]10_Off'!AS13+'[1]11_Off'!AS13+'[1]12_Off'!AS13+'[1]13_Off'!AS13+'[1]14_Off'!AS13+'[1]15_Off'!AS13</f>
        <v>5168.4040289999994</v>
      </c>
    </row>
    <row r="15" spans="1:47" s="133" customFormat="1" ht="15.95" customHeight="1" x14ac:dyDescent="0.25">
      <c r="A15" s="402">
        <v>1.5</v>
      </c>
      <c r="B15" s="67" t="s">
        <v>34</v>
      </c>
      <c r="C15" s="1" t="s">
        <v>35</v>
      </c>
      <c r="D15" s="304">
        <f>'02 CH'!G15</f>
        <v>0</v>
      </c>
      <c r="E15" s="400">
        <f>F15+H15+I15+J15+L15+M15+N15+O15</f>
        <v>0</v>
      </c>
      <c r="F15" s="304">
        <f>'[1]1_Xa Ia Trok'!F14+'[1]2_Xa Ia Mron'!F14+'[1]3_Xa Kim Tan'!F14+'[1]4_Xa Chu Rang'!F14+'[1]5_Xa Po To'!F14+'[1]6_Xa Ia Broai'!F14+'[1]7_Xa Ia Tul'!F14+'[1]8_Xa Chu Mo'!F14+'[1]9_Xa Ia KDam'!F14+'[1]10_Off'!F14+'[1]11_Off'!F14+'[1]12_Off'!F14+'[1]13_Off'!F14+'[1]14_Off'!F14+'[1]15_Off'!F14</f>
        <v>0</v>
      </c>
      <c r="G15" s="304">
        <f>'[1]1_Xa Ia Trok'!G14+'[1]2_Xa Ia Mron'!G14+'[1]3_Xa Kim Tan'!G14+'[1]4_Xa Chu Rang'!G14+'[1]5_Xa Po To'!G14+'[1]6_Xa Ia Broai'!G14+'[1]7_Xa Ia Tul'!G14+'[1]8_Xa Chu Mo'!G14+'[1]9_Xa Ia KDam'!G14+'[1]10_Off'!G14+'[1]11_Off'!G14+'[1]12_Off'!G14+'[1]13_Off'!G14+'[1]14_Off'!G14+'[1]15_Off'!G14</f>
        <v>0</v>
      </c>
      <c r="H15" s="304">
        <f>'[1]1_Xa Ia Trok'!H14+'[1]2_Xa Ia Mron'!H14+'[1]3_Xa Kim Tan'!H14+'[1]4_Xa Chu Rang'!H14+'[1]5_Xa Po To'!H14+'[1]6_Xa Ia Broai'!H14+'[1]7_Xa Ia Tul'!H14+'[1]8_Xa Chu Mo'!H14+'[1]9_Xa Ia KDam'!H14+'[1]10_Off'!H14+'[1]11_Off'!H14+'[1]12_Off'!H14+'[1]13_Off'!H14+'[1]14_Off'!H14+'[1]15_Off'!H14</f>
        <v>0</v>
      </c>
      <c r="I15" s="304">
        <f>'[1]1_Xa Ia Trok'!I14+'[1]2_Xa Ia Mron'!I14+'[1]3_Xa Kim Tan'!I14+'[1]4_Xa Chu Rang'!I14+'[1]5_Xa Po To'!I14+'[1]6_Xa Ia Broai'!I14+'[1]7_Xa Ia Tul'!I14+'[1]8_Xa Chu Mo'!I14+'[1]9_Xa Ia KDam'!I14+'[1]10_Off'!I14+'[1]11_Off'!I14+'[1]12_Off'!I14+'[1]13_Off'!I14+'[1]14_Off'!I14+'[1]15_Off'!I14</f>
        <v>0</v>
      </c>
      <c r="J15" s="304">
        <f>'[1]1_Xa Ia Trok'!J14+'[1]2_Xa Ia Mron'!J14+'[1]3_Xa Kim Tan'!J14+'[1]4_Xa Chu Rang'!J14+'[1]5_Xa Po To'!J14+'[1]6_Xa Ia Broai'!J14+'[1]7_Xa Ia Tul'!J14+'[1]8_Xa Chu Mo'!J14+'[1]9_Xa Ia KDam'!J14+'[1]10_Off'!J14+'[1]11_Off'!J14+'[1]12_Off'!J14+'[1]13_Off'!J14+'[1]14_Off'!J14+'[1]15_Off'!J14</f>
        <v>0</v>
      </c>
      <c r="K15" s="304">
        <f>'[1]1_Xa Ia Trok'!K14+'[1]2_Xa Ia Mron'!K14+'[1]3_Xa Kim Tan'!K14+'[1]4_Xa Chu Rang'!K14+'[1]5_Xa Po To'!K14+'[1]6_Xa Ia Broai'!K14+'[1]7_Xa Ia Tul'!K14+'[1]8_Xa Chu Mo'!K14+'[1]9_Xa Ia KDam'!K14+'[1]10_Off'!K14+'[1]11_Off'!K14+'[1]12_Off'!K14+'[1]13_Off'!K14+'[1]14_Off'!K14+'[1]15_Off'!K14</f>
        <v>0</v>
      </c>
      <c r="L15" s="304">
        <f>'[1]1_Xa Ia Trok'!L14+'[1]2_Xa Ia Mron'!L14+'[1]3_Xa Kim Tan'!L14+'[1]4_Xa Chu Rang'!L14+'[1]5_Xa Po To'!L14+'[1]6_Xa Ia Broai'!L14+'[1]7_Xa Ia Tul'!L14+'[1]8_Xa Chu Mo'!L14+'[1]9_Xa Ia KDam'!L14+'[1]10_Off'!L14+'[1]11_Off'!L14+'[1]12_Off'!L14+'[1]13_Off'!L14+'[1]14_Off'!L14+'[1]15_Off'!L14</f>
        <v>0</v>
      </c>
      <c r="M15" s="304">
        <f>'[1]1_Xa Ia Trok'!M14+'[1]2_Xa Ia Mron'!M14+'[1]3_Xa Kim Tan'!M14+'[1]4_Xa Chu Rang'!M14+'[1]5_Xa Po To'!M14+'[1]6_Xa Ia Broai'!M14+'[1]7_Xa Ia Tul'!M14+'[1]8_Xa Chu Mo'!M14+'[1]9_Xa Ia KDam'!M14+'[1]10_Off'!M14+'[1]11_Off'!M14+'[1]12_Off'!M14+'[1]13_Off'!M14+'[1]14_Off'!M14+'[1]15_Off'!M14</f>
        <v>0</v>
      </c>
      <c r="N15" s="304">
        <f>'[1]1_Xa Ia Trok'!N14+'[1]2_Xa Ia Mron'!N14+'[1]3_Xa Kim Tan'!N14+'[1]4_Xa Chu Rang'!N14+'[1]5_Xa Po To'!N14+'[1]6_Xa Ia Broai'!N14+'[1]7_Xa Ia Tul'!N14+'[1]8_Xa Chu Mo'!N14+'[1]9_Xa Ia KDam'!N14+'[1]10_Off'!N14+'[1]11_Off'!N14+'[1]12_Off'!N14+'[1]13_Off'!N14+'[1]14_Off'!N14+'[1]15_Off'!N14</f>
        <v>0</v>
      </c>
      <c r="O15" s="304">
        <f>'[1]1_Xa Ia Trok'!O14+'[1]2_Xa Ia Mron'!O14+'[1]3_Xa Kim Tan'!O14+'[1]4_Xa Chu Rang'!O14+'[1]5_Xa Po To'!O14+'[1]6_Xa Ia Broai'!O14+'[1]7_Xa Ia Tul'!O14+'[1]8_Xa Chu Mo'!O14+'[1]9_Xa Ia KDam'!O14+'[1]10_Off'!O14+'[1]11_Off'!O14+'[1]12_Off'!O14+'[1]13_Off'!O14+'[1]14_Off'!O14+'[1]15_Off'!O14</f>
        <v>0</v>
      </c>
      <c r="P15" s="400">
        <f>'[1]1_Xa Ia Trok'!P14+'[1]2_Xa Ia Mron'!P14+'[1]3_Xa Kim Tan'!P14+'[1]4_Xa Chu Rang'!P14+'[1]5_Xa Po To'!P14+'[1]6_Xa Ia Broai'!P14+'[1]7_Xa Ia Tul'!P14+'[1]8_Xa Chu Mo'!P14+'[1]9_Xa Ia KDam'!P14+'[1]10_Off'!P14+'[1]11_Off'!P14+'[1]12_Off'!P14+'[1]13_Off'!P14+'[1]14_Off'!P14+'[1]15_Off'!P14</f>
        <v>0</v>
      </c>
      <c r="Q15" s="304">
        <f>'[1]1_Xa Ia Trok'!Q14+'[1]2_Xa Ia Mron'!Q14+'[1]3_Xa Kim Tan'!Q14+'[1]4_Xa Chu Rang'!Q14+'[1]5_Xa Po To'!Q14+'[1]6_Xa Ia Broai'!Q14+'[1]7_Xa Ia Tul'!Q14+'[1]8_Xa Chu Mo'!Q14+'[1]9_Xa Ia KDam'!Q14+'[1]10_Off'!Q14+'[1]11_Off'!Q14+'[1]12_Off'!Q14+'[1]13_Off'!Q14+'[1]14_Off'!Q14+'[1]15_Off'!Q14</f>
        <v>0</v>
      </c>
      <c r="R15" s="304">
        <f>'[1]1_Xa Ia Trok'!R14+'[1]2_Xa Ia Mron'!R14+'[1]3_Xa Kim Tan'!R14+'[1]4_Xa Chu Rang'!R14+'[1]5_Xa Po To'!R14+'[1]6_Xa Ia Broai'!R14+'[1]7_Xa Ia Tul'!R14+'[1]8_Xa Chu Mo'!R14+'[1]9_Xa Ia KDam'!R14+'[1]10_Off'!R14+'[1]11_Off'!R14+'[1]12_Off'!R14+'[1]13_Off'!R14+'[1]14_Off'!R14+'[1]15_Off'!R14</f>
        <v>0</v>
      </c>
      <c r="S15" s="304">
        <f>'[1]1_Xa Ia Trok'!S14+'[1]2_Xa Ia Mron'!S14+'[1]3_Xa Kim Tan'!S14+'[1]4_Xa Chu Rang'!S14+'[1]5_Xa Po To'!S14+'[1]6_Xa Ia Broai'!S14+'[1]7_Xa Ia Tul'!S14+'[1]8_Xa Chu Mo'!S14+'[1]9_Xa Ia KDam'!S14+'[1]10_Off'!S14+'[1]11_Off'!S14+'[1]12_Off'!S14+'[1]13_Off'!S14+'[1]14_Off'!S14+'[1]15_Off'!S14</f>
        <v>0</v>
      </c>
      <c r="T15" s="304">
        <f>'[1]1_Xa Ia Trok'!T14+'[1]2_Xa Ia Mron'!T14+'[1]3_Xa Kim Tan'!T14+'[1]4_Xa Chu Rang'!T14+'[1]5_Xa Po To'!T14+'[1]6_Xa Ia Broai'!T14+'[1]7_Xa Ia Tul'!T14+'[1]8_Xa Chu Mo'!T14+'[1]9_Xa Ia KDam'!T14+'[1]10_Off'!T14+'[1]11_Off'!T14+'[1]12_Off'!T14+'[1]13_Off'!T14+'[1]14_Off'!T14+'[1]15_Off'!T14</f>
        <v>0</v>
      </c>
      <c r="U15" s="304">
        <f>'[1]1_Xa Ia Trok'!U14+'[1]2_Xa Ia Mron'!U14+'[1]3_Xa Kim Tan'!U14+'[1]4_Xa Chu Rang'!U14+'[1]5_Xa Po To'!U14+'[1]6_Xa Ia Broai'!U14+'[1]7_Xa Ia Tul'!U14+'[1]8_Xa Chu Mo'!U14+'[1]9_Xa Ia KDam'!U14+'[1]10_Off'!U14+'[1]11_Off'!U14+'[1]12_Off'!U14+'[1]13_Off'!U14+'[1]14_Off'!U14+'[1]15_Off'!U14</f>
        <v>0</v>
      </c>
      <c r="V15" s="304">
        <f>'[1]1_Xa Ia Trok'!V14+'[1]2_Xa Ia Mron'!V14+'[1]3_Xa Kim Tan'!V14+'[1]4_Xa Chu Rang'!V14+'[1]5_Xa Po To'!V14+'[1]6_Xa Ia Broai'!V14+'[1]7_Xa Ia Tul'!V14+'[1]8_Xa Chu Mo'!V14+'[1]9_Xa Ia KDam'!V14+'[1]10_Off'!V14+'[1]11_Off'!V14+'[1]12_Off'!V14+'[1]13_Off'!V14+'[1]14_Off'!V14+'[1]15_Off'!V14</f>
        <v>0</v>
      </c>
      <c r="W15" s="304">
        <f>'[1]1_Xa Ia Trok'!W14+'[1]2_Xa Ia Mron'!W14+'[1]3_Xa Kim Tan'!W14+'[1]4_Xa Chu Rang'!W14+'[1]5_Xa Po To'!W14+'[1]6_Xa Ia Broai'!W14+'[1]7_Xa Ia Tul'!W14+'[1]8_Xa Chu Mo'!W14+'[1]9_Xa Ia KDam'!W14+'[1]10_Off'!W14+'[1]11_Off'!W14+'[1]12_Off'!W14+'[1]13_Off'!W14+'[1]14_Off'!W14+'[1]15_Off'!W14</f>
        <v>0</v>
      </c>
      <c r="X15" s="304">
        <f>'[1]1_Xa Ia Trok'!X14+'[1]2_Xa Ia Mron'!X14+'[1]3_Xa Kim Tan'!X14+'[1]4_Xa Chu Rang'!X14+'[1]5_Xa Po To'!X14+'[1]6_Xa Ia Broai'!X14+'[1]7_Xa Ia Tul'!X14+'[1]8_Xa Chu Mo'!X14+'[1]9_Xa Ia KDam'!X14+'[1]10_Off'!X14+'[1]11_Off'!X14+'[1]12_Off'!X14+'[1]13_Off'!X14+'[1]14_Off'!X14+'[1]15_Off'!X14</f>
        <v>0</v>
      </c>
      <c r="Y15" s="304">
        <f>'[1]1_Xa Ia Trok'!Y14+'[1]2_Xa Ia Mron'!Y14+'[1]3_Xa Kim Tan'!Y14+'[1]4_Xa Chu Rang'!Y14+'[1]5_Xa Po To'!Y14+'[1]6_Xa Ia Broai'!Y14+'[1]7_Xa Ia Tul'!Y14+'[1]8_Xa Chu Mo'!Y14+'[1]9_Xa Ia KDam'!Y14+'[1]10_Off'!Y14+'[1]11_Off'!Y14+'[1]12_Off'!Y14+'[1]13_Off'!Y14+'[1]14_Off'!Y14+'[1]15_Off'!Y14</f>
        <v>0</v>
      </c>
      <c r="Z15" s="304">
        <f>'[1]1_Xa Ia Trok'!Z14+'[1]2_Xa Ia Mron'!Z14+'[1]3_Xa Kim Tan'!Z14+'[1]4_Xa Chu Rang'!Z14+'[1]5_Xa Po To'!Z14+'[1]6_Xa Ia Broai'!Z14+'[1]7_Xa Ia Tul'!Z14+'[1]8_Xa Chu Mo'!Z14+'[1]9_Xa Ia KDam'!Z14+'[1]10_Off'!Z14+'[1]11_Off'!Z14+'[1]12_Off'!Z14+'[1]13_Off'!Z14+'[1]14_Off'!Z14+'[1]15_Off'!Z14</f>
        <v>0</v>
      </c>
      <c r="AA15" s="304">
        <f>'[1]1_Xa Ia Trok'!AA14+'[1]2_Xa Ia Mron'!AA14+'[1]3_Xa Kim Tan'!AA14+'[1]4_Xa Chu Rang'!AA14+'[1]5_Xa Po To'!AA14+'[1]6_Xa Ia Broai'!AA14+'[1]7_Xa Ia Tul'!AA14+'[1]8_Xa Chu Mo'!AA14+'[1]9_Xa Ia KDam'!AA14+'[1]10_Off'!AA14+'[1]11_Off'!AA14+'[1]12_Off'!AA14+'[1]13_Off'!AA14+'[1]14_Off'!AA14+'[1]15_Off'!AA14</f>
        <v>0</v>
      </c>
      <c r="AB15" s="304">
        <f>'[1]1_Xa Ia Trok'!AB14+'[1]2_Xa Ia Mron'!AB14+'[1]3_Xa Kim Tan'!AB14+'[1]4_Xa Chu Rang'!AB14+'[1]5_Xa Po To'!AB14+'[1]6_Xa Ia Broai'!AB14+'[1]7_Xa Ia Tul'!AB14+'[1]8_Xa Chu Mo'!AB14+'[1]9_Xa Ia KDam'!AB14+'[1]10_Off'!AB14+'[1]11_Off'!AB14+'[1]12_Off'!AB14+'[1]13_Off'!AB14+'[1]14_Off'!AB14+'[1]15_Off'!AB14</f>
        <v>0</v>
      </c>
      <c r="AC15" s="304">
        <f>'[1]1_Xa Ia Trok'!AC14+'[1]2_Xa Ia Mron'!AC14+'[1]3_Xa Kim Tan'!AC14+'[1]4_Xa Chu Rang'!AC14+'[1]5_Xa Po To'!AC14+'[1]6_Xa Ia Broai'!AC14+'[1]7_Xa Ia Tul'!AC14+'[1]8_Xa Chu Mo'!AC14+'[1]9_Xa Ia KDam'!AC14+'[1]10_Off'!AC14+'[1]11_Off'!AC14+'[1]12_Off'!AC14+'[1]13_Off'!AC14+'[1]14_Off'!AC14+'[1]15_Off'!AC14</f>
        <v>0</v>
      </c>
      <c r="AD15" s="304">
        <f>'[1]1_Xa Ia Trok'!AD14+'[1]2_Xa Ia Mron'!AD14+'[1]3_Xa Kim Tan'!AD14+'[1]4_Xa Chu Rang'!AD14+'[1]5_Xa Po To'!AD14+'[1]6_Xa Ia Broai'!AD14+'[1]7_Xa Ia Tul'!AD14+'[1]8_Xa Chu Mo'!AD14+'[1]9_Xa Ia KDam'!AD14+'[1]10_Off'!AD14+'[1]11_Off'!AD14+'[1]12_Off'!AD14+'[1]13_Off'!AD14+'[1]14_Off'!AD14+'[1]15_Off'!AD14</f>
        <v>0</v>
      </c>
      <c r="AE15" s="304">
        <f>'[1]1_Xa Ia Trok'!AE14+'[1]2_Xa Ia Mron'!AE14+'[1]3_Xa Kim Tan'!AE14+'[1]4_Xa Chu Rang'!AE14+'[1]5_Xa Po To'!AE14+'[1]6_Xa Ia Broai'!AE14+'[1]7_Xa Ia Tul'!AE14+'[1]8_Xa Chu Mo'!AE14+'[1]9_Xa Ia KDam'!AE14+'[1]10_Off'!AE14+'[1]11_Off'!AE14+'[1]12_Off'!AE14+'[1]13_Off'!AE14+'[1]14_Off'!AE14+'[1]15_Off'!AE14</f>
        <v>0</v>
      </c>
      <c r="AF15" s="304">
        <f>'[1]1_Xa Ia Trok'!AF14+'[1]2_Xa Ia Mron'!AF14+'[1]3_Xa Kim Tan'!AF14+'[1]4_Xa Chu Rang'!AF14+'[1]5_Xa Po To'!AF14+'[1]6_Xa Ia Broai'!AF14+'[1]7_Xa Ia Tul'!AF14+'[1]8_Xa Chu Mo'!AF14+'[1]9_Xa Ia KDam'!AF14+'[1]10_Off'!AF14+'[1]11_Off'!AF14+'[1]12_Off'!AF14+'[1]13_Off'!AF14+'[1]14_Off'!AF14+'[1]15_Off'!AF14</f>
        <v>0</v>
      </c>
      <c r="AG15" s="304">
        <f>'[1]1_Xa Ia Trok'!AG14+'[1]2_Xa Ia Mron'!AG14+'[1]3_Xa Kim Tan'!AG14+'[1]4_Xa Chu Rang'!AG14+'[1]5_Xa Po To'!AG14+'[1]6_Xa Ia Broai'!AG14+'[1]7_Xa Ia Tul'!AG14+'[1]8_Xa Chu Mo'!AG14+'[1]9_Xa Ia KDam'!AG14+'[1]10_Off'!AG14+'[1]11_Off'!AG14+'[1]12_Off'!AG14+'[1]13_Off'!AG14+'[1]14_Off'!AG14+'[1]15_Off'!AG14</f>
        <v>0</v>
      </c>
      <c r="AH15" s="304">
        <f>'[1]1_Xa Ia Trok'!AH14+'[1]2_Xa Ia Mron'!AH14+'[1]3_Xa Kim Tan'!AH14+'[1]4_Xa Chu Rang'!AH14+'[1]5_Xa Po To'!AH14+'[1]6_Xa Ia Broai'!AH14+'[1]7_Xa Ia Tul'!AH14+'[1]8_Xa Chu Mo'!AH14+'[1]9_Xa Ia KDam'!AH14+'[1]10_Off'!AH14+'[1]11_Off'!AH14+'[1]12_Off'!AH14+'[1]13_Off'!AH14+'[1]14_Off'!AH14+'[1]15_Off'!AH14</f>
        <v>0</v>
      </c>
      <c r="AI15" s="304">
        <f>'[1]1_Xa Ia Trok'!AI14+'[1]2_Xa Ia Mron'!AI14+'[1]3_Xa Kim Tan'!AI14+'[1]4_Xa Chu Rang'!AI14+'[1]5_Xa Po To'!AI14+'[1]6_Xa Ia Broai'!AI14+'[1]7_Xa Ia Tul'!AI14+'[1]8_Xa Chu Mo'!AI14+'[1]9_Xa Ia KDam'!AI14+'[1]10_Off'!AI14+'[1]11_Off'!AI14+'[1]12_Off'!AI14+'[1]13_Off'!AI14+'[1]14_Off'!AI14+'[1]15_Off'!AI14</f>
        <v>0</v>
      </c>
      <c r="AJ15" s="304">
        <f>'[1]1_Xa Ia Trok'!AJ14+'[1]2_Xa Ia Mron'!AJ14+'[1]3_Xa Kim Tan'!AJ14+'[1]4_Xa Chu Rang'!AJ14+'[1]5_Xa Po To'!AJ14+'[1]6_Xa Ia Broai'!AJ14+'[1]7_Xa Ia Tul'!AJ14+'[1]8_Xa Chu Mo'!AJ14+'[1]9_Xa Ia KDam'!AJ14+'[1]10_Off'!AJ14+'[1]11_Off'!AJ14+'[1]12_Off'!AJ14+'[1]13_Off'!AJ14+'[1]14_Off'!AJ14+'[1]15_Off'!AJ14</f>
        <v>0</v>
      </c>
      <c r="AK15" s="304">
        <f>'[1]1_Xa Ia Trok'!AK14+'[1]2_Xa Ia Mron'!AK14+'[1]3_Xa Kim Tan'!AK14+'[1]4_Xa Chu Rang'!AK14+'[1]5_Xa Po To'!AK14+'[1]6_Xa Ia Broai'!AK14+'[1]7_Xa Ia Tul'!AK14+'[1]8_Xa Chu Mo'!AK14+'[1]9_Xa Ia KDam'!AK14+'[1]10_Off'!AK14+'[1]11_Off'!AK14+'[1]12_Off'!AK14+'[1]13_Off'!AK14+'[1]14_Off'!AK14+'[1]15_Off'!AK14</f>
        <v>0</v>
      </c>
      <c r="AL15" s="304">
        <f>'[1]1_Xa Ia Trok'!AL14+'[1]2_Xa Ia Mron'!AL14+'[1]3_Xa Kim Tan'!AL14+'[1]4_Xa Chu Rang'!AL14+'[1]5_Xa Po To'!AL14+'[1]6_Xa Ia Broai'!AL14+'[1]7_Xa Ia Tul'!AL14+'[1]8_Xa Chu Mo'!AL14+'[1]9_Xa Ia KDam'!AL14+'[1]10_Off'!AL14+'[1]11_Off'!AL14+'[1]12_Off'!AL14+'[1]13_Off'!AL14+'[1]14_Off'!AL14+'[1]15_Off'!AL14</f>
        <v>0</v>
      </c>
      <c r="AM15" s="304">
        <f>'[1]1_Xa Ia Trok'!AM14+'[1]2_Xa Ia Mron'!AM14+'[1]3_Xa Kim Tan'!AM14+'[1]4_Xa Chu Rang'!AM14+'[1]5_Xa Po To'!AM14+'[1]6_Xa Ia Broai'!AM14+'[1]7_Xa Ia Tul'!AM14+'[1]8_Xa Chu Mo'!AM14+'[1]9_Xa Ia KDam'!AM14+'[1]10_Off'!AM14+'[1]11_Off'!AM14+'[1]12_Off'!AM14+'[1]13_Off'!AM14+'[1]14_Off'!AM14+'[1]15_Off'!AM14</f>
        <v>0</v>
      </c>
      <c r="AN15" s="304">
        <f>'[1]1_Xa Ia Trok'!AN14+'[1]2_Xa Ia Mron'!AN14+'[1]3_Xa Kim Tan'!AN14+'[1]4_Xa Chu Rang'!AN14+'[1]5_Xa Po To'!AN14+'[1]6_Xa Ia Broai'!AN14+'[1]7_Xa Ia Tul'!AN14+'[1]8_Xa Chu Mo'!AN14+'[1]9_Xa Ia KDam'!AN14+'[1]10_Off'!AN14+'[1]11_Off'!AN14+'[1]12_Off'!AN14+'[1]13_Off'!AN14+'[1]14_Off'!AN14+'[1]15_Off'!AN14</f>
        <v>0</v>
      </c>
      <c r="AO15" s="304">
        <f>'[1]1_Xa Ia Trok'!AO14+'[1]2_Xa Ia Mron'!AO14+'[1]3_Xa Kim Tan'!AO14+'[1]4_Xa Chu Rang'!AO14+'[1]5_Xa Po To'!AO14+'[1]6_Xa Ia Broai'!AO14+'[1]7_Xa Ia Tul'!AO14+'[1]8_Xa Chu Mo'!AO14+'[1]9_Xa Ia KDam'!AO14+'[1]10_Off'!AO14+'[1]11_Off'!AO14+'[1]12_Off'!AO14+'[1]13_Off'!AO14+'[1]14_Off'!AO14+'[1]15_Off'!AO14</f>
        <v>0</v>
      </c>
      <c r="AP15" s="304">
        <f>'[1]1_Xa Ia Trok'!AP14+'[1]2_Xa Ia Mron'!AP14+'[1]3_Xa Kim Tan'!AP14+'[1]4_Xa Chu Rang'!AP14+'[1]5_Xa Po To'!AP14+'[1]6_Xa Ia Broai'!AP14+'[1]7_Xa Ia Tul'!AP14+'[1]8_Xa Chu Mo'!AP14+'[1]9_Xa Ia KDam'!AP14+'[1]10_Off'!AP14+'[1]11_Off'!AP14+'[1]12_Off'!AP14+'[1]13_Off'!AP14+'[1]14_Off'!AP14+'[1]15_Off'!AP14</f>
        <v>0</v>
      </c>
      <c r="AQ15" s="400">
        <f>'[1]1_Xa Ia Trok'!AQ14+'[1]2_Xa Ia Mron'!AQ14+'[1]3_Xa Kim Tan'!AQ14+'[1]4_Xa Chu Rang'!AQ14+'[1]5_Xa Po To'!AQ14+'[1]6_Xa Ia Broai'!AQ14+'[1]7_Xa Ia Tul'!AQ14+'[1]8_Xa Chu Mo'!AQ14+'[1]9_Xa Ia KDam'!AQ14+'[1]10_Off'!AQ14+'[1]11_Off'!AQ14+'[1]12_Off'!AQ14+'[1]13_Off'!AQ14+'[1]14_Off'!AQ14+'[1]15_Off'!AQ14</f>
        <v>0</v>
      </c>
      <c r="AR15" s="304">
        <f>'[1]1_Xa Ia Trok'!AR14+'[1]2_Xa Ia Mron'!AR14+'[1]3_Xa Kim Tan'!AR14+'[1]4_Xa Chu Rang'!AR14+'[1]5_Xa Po To'!AR14+'[1]6_Xa Ia Broai'!AR14+'[1]7_Xa Ia Tul'!AR14+'[1]8_Xa Chu Mo'!AR14+'[1]9_Xa Ia KDam'!AR14+'[1]10_Off'!AR14+'[1]11_Off'!AR14+'[1]12_Off'!AR14+'[1]13_Off'!AR14+'[1]14_Off'!AR14+'[1]15_Off'!AR14</f>
        <v>0</v>
      </c>
      <c r="AS15" s="304">
        <f>'[1]1_Xa Ia Trok'!AS14+'[1]2_Xa Ia Mron'!AS14+'[1]3_Xa Kim Tan'!AS14+'[1]4_Xa Chu Rang'!AS14+'[1]5_Xa Po To'!AS14+'[1]6_Xa Ia Broai'!AS14+'[1]7_Xa Ia Tul'!AS14+'[1]8_Xa Chu Mo'!AS14+'[1]9_Xa Ia KDam'!AS14+'[1]10_Off'!AS14+'[1]11_Off'!AS14+'[1]12_Off'!AS14+'[1]13_Off'!AS14+'[1]14_Off'!AS14+'[1]15_Off'!AS14</f>
        <v>0</v>
      </c>
    </row>
    <row r="16" spans="1:47" s="133" customFormat="1" ht="15.95" customHeight="1" x14ac:dyDescent="0.25">
      <c r="A16" s="402">
        <v>1.6</v>
      </c>
      <c r="B16" s="67" t="s">
        <v>36</v>
      </c>
      <c r="C16" s="1" t="s">
        <v>37</v>
      </c>
      <c r="D16" s="304">
        <f>'02 CH'!G16</f>
        <v>41041.184689000002</v>
      </c>
      <c r="E16" s="400">
        <f>F16+H16+I16+J16+K16+M16+N16+O16</f>
        <v>0</v>
      </c>
      <c r="F16" s="304">
        <f>'[1]1_Xa Ia Trok'!F15+'[1]2_Xa Ia Mron'!F15+'[1]3_Xa Kim Tan'!F15+'[1]4_Xa Chu Rang'!F15+'[1]5_Xa Po To'!F15+'[1]6_Xa Ia Broai'!F15+'[1]7_Xa Ia Tul'!F15+'[1]8_Xa Chu Mo'!F15+'[1]9_Xa Ia KDam'!F15+'[1]10_Off'!F15+'[1]11_Off'!F15+'[1]12_Off'!F15+'[1]13_Off'!F15+'[1]14_Off'!F15+'[1]15_Off'!F15</f>
        <v>0</v>
      </c>
      <c r="G16" s="304">
        <f>'[1]1_Xa Ia Trok'!G15+'[1]2_Xa Ia Mron'!G15+'[1]3_Xa Kim Tan'!G15+'[1]4_Xa Chu Rang'!G15+'[1]5_Xa Po To'!G15+'[1]6_Xa Ia Broai'!G15+'[1]7_Xa Ia Tul'!G15+'[1]8_Xa Chu Mo'!G15+'[1]9_Xa Ia KDam'!G15+'[1]10_Off'!G15+'[1]11_Off'!G15+'[1]12_Off'!G15+'[1]13_Off'!G15+'[1]14_Off'!G15+'[1]15_Off'!G15</f>
        <v>0</v>
      </c>
      <c r="H16" s="304">
        <f>'[1]1_Xa Ia Trok'!H15+'[1]2_Xa Ia Mron'!H15+'[1]3_Xa Kim Tan'!H15+'[1]4_Xa Chu Rang'!H15+'[1]5_Xa Po To'!H15+'[1]6_Xa Ia Broai'!H15+'[1]7_Xa Ia Tul'!H15+'[1]8_Xa Chu Mo'!H15+'[1]9_Xa Ia KDam'!H15+'[1]10_Off'!H15+'[1]11_Off'!H15+'[1]12_Off'!H15+'[1]13_Off'!H15+'[1]14_Off'!H15+'[1]15_Off'!H15</f>
        <v>0</v>
      </c>
      <c r="I16" s="304">
        <f>'[1]1_Xa Ia Trok'!I15+'[1]2_Xa Ia Mron'!I15+'[1]3_Xa Kim Tan'!I15+'[1]4_Xa Chu Rang'!I15+'[1]5_Xa Po To'!I15+'[1]6_Xa Ia Broai'!I15+'[1]7_Xa Ia Tul'!I15+'[1]8_Xa Chu Mo'!I15+'[1]9_Xa Ia KDam'!I15+'[1]10_Off'!I15+'[1]11_Off'!I15+'[1]12_Off'!I15+'[1]13_Off'!I15+'[1]14_Off'!I15+'[1]15_Off'!I15</f>
        <v>0</v>
      </c>
      <c r="J16" s="304">
        <f>'[1]1_Xa Ia Trok'!J15+'[1]2_Xa Ia Mron'!J15+'[1]3_Xa Kim Tan'!J15+'[1]4_Xa Chu Rang'!J15+'[1]5_Xa Po To'!J15+'[1]6_Xa Ia Broai'!J15+'[1]7_Xa Ia Tul'!J15+'[1]8_Xa Chu Mo'!J15+'[1]9_Xa Ia KDam'!J15+'[1]10_Off'!J15+'[1]11_Off'!J15+'[1]12_Off'!J15+'[1]13_Off'!J15+'[1]14_Off'!J15+'[1]15_Off'!J15</f>
        <v>0</v>
      </c>
      <c r="K16" s="304">
        <f>'[1]1_Xa Ia Trok'!K15+'[1]2_Xa Ia Mron'!K15+'[1]3_Xa Kim Tan'!K15+'[1]4_Xa Chu Rang'!K15+'[1]5_Xa Po To'!K15+'[1]6_Xa Ia Broai'!K15+'[1]7_Xa Ia Tul'!K15+'[1]8_Xa Chu Mo'!K15+'[1]9_Xa Ia KDam'!K15+'[1]10_Off'!K15+'[1]11_Off'!K15+'[1]12_Off'!K15+'[1]13_Off'!K15+'[1]14_Off'!K15+'[1]15_Off'!K15</f>
        <v>0</v>
      </c>
      <c r="L16" s="304">
        <f>'[1]1_Xa Ia Trok'!L15+'[1]2_Xa Ia Mron'!L15+'[1]3_Xa Kim Tan'!L15+'[1]4_Xa Chu Rang'!L15+'[1]5_Xa Po To'!L15+'[1]6_Xa Ia Broai'!L15+'[1]7_Xa Ia Tul'!L15+'[1]8_Xa Chu Mo'!L15+'[1]9_Xa Ia KDam'!L15+'[1]10_Off'!L15+'[1]11_Off'!L15+'[1]12_Off'!L15+'[1]13_Off'!L15+'[1]14_Off'!L15+'[1]15_Off'!L15</f>
        <v>40895.531188999994</v>
      </c>
      <c r="M16" s="304">
        <f>'[1]1_Xa Ia Trok'!M15+'[1]2_Xa Ia Mron'!M15+'[1]3_Xa Kim Tan'!M15+'[1]4_Xa Chu Rang'!M15+'[1]5_Xa Po To'!M15+'[1]6_Xa Ia Broai'!M15+'[1]7_Xa Ia Tul'!M15+'[1]8_Xa Chu Mo'!M15+'[1]9_Xa Ia KDam'!M15+'[1]10_Off'!M15+'[1]11_Off'!M15+'[1]12_Off'!M15+'[1]13_Off'!M15+'[1]14_Off'!M15+'[1]15_Off'!M15</f>
        <v>0</v>
      </c>
      <c r="N16" s="304">
        <f>'[1]1_Xa Ia Trok'!N15+'[1]2_Xa Ia Mron'!N15+'[1]3_Xa Kim Tan'!N15+'[1]4_Xa Chu Rang'!N15+'[1]5_Xa Po To'!N15+'[1]6_Xa Ia Broai'!N15+'[1]7_Xa Ia Tul'!N15+'[1]8_Xa Chu Mo'!N15+'[1]9_Xa Ia KDam'!N15+'[1]10_Off'!N15+'[1]11_Off'!N15+'[1]12_Off'!N15+'[1]13_Off'!N15+'[1]14_Off'!N15+'[1]15_Off'!N15</f>
        <v>0</v>
      </c>
      <c r="O16" s="304">
        <f>'[1]1_Xa Ia Trok'!O15+'[1]2_Xa Ia Mron'!O15+'[1]3_Xa Kim Tan'!O15+'[1]4_Xa Chu Rang'!O15+'[1]5_Xa Po To'!O15+'[1]6_Xa Ia Broai'!O15+'[1]7_Xa Ia Tul'!O15+'[1]8_Xa Chu Mo'!O15+'[1]9_Xa Ia KDam'!O15+'[1]10_Off'!O15+'[1]11_Off'!O15+'[1]12_Off'!O15+'[1]13_Off'!O15+'[1]14_Off'!O15+'[1]15_Off'!O15</f>
        <v>0</v>
      </c>
      <c r="P16" s="400">
        <f>'[1]1_Xa Ia Trok'!P15+'[1]2_Xa Ia Mron'!P15+'[1]3_Xa Kim Tan'!P15+'[1]4_Xa Chu Rang'!P15+'[1]5_Xa Po To'!P15+'[1]6_Xa Ia Broai'!P15+'[1]7_Xa Ia Tul'!P15+'[1]8_Xa Chu Mo'!P15+'[1]9_Xa Ia KDam'!P15+'[1]10_Off'!P15+'[1]11_Off'!P15+'[1]12_Off'!P15+'[1]13_Off'!P15+'[1]14_Off'!P15+'[1]15_Off'!P15</f>
        <v>145.65350000000001</v>
      </c>
      <c r="Q16" s="304">
        <f>'[1]1_Xa Ia Trok'!Q15+'[1]2_Xa Ia Mron'!Q15+'[1]3_Xa Kim Tan'!Q15+'[1]4_Xa Chu Rang'!Q15+'[1]5_Xa Po To'!Q15+'[1]6_Xa Ia Broai'!Q15+'[1]7_Xa Ia Tul'!Q15+'[1]8_Xa Chu Mo'!Q15+'[1]9_Xa Ia KDam'!Q15+'[1]10_Off'!Q15+'[1]11_Off'!Q15+'[1]12_Off'!Q15+'[1]13_Off'!Q15+'[1]14_Off'!Q15+'[1]15_Off'!Q15</f>
        <v>0</v>
      </c>
      <c r="R16" s="304">
        <f>'[1]1_Xa Ia Trok'!R15+'[1]2_Xa Ia Mron'!R15+'[1]3_Xa Kim Tan'!R15+'[1]4_Xa Chu Rang'!R15+'[1]5_Xa Po To'!R15+'[1]6_Xa Ia Broai'!R15+'[1]7_Xa Ia Tul'!R15+'[1]8_Xa Chu Mo'!R15+'[1]9_Xa Ia KDam'!R15+'[1]10_Off'!R15+'[1]11_Off'!R15+'[1]12_Off'!R15+'[1]13_Off'!R15+'[1]14_Off'!R15+'[1]15_Off'!R15</f>
        <v>0</v>
      </c>
      <c r="S16" s="304">
        <f>'[1]1_Xa Ia Trok'!S15+'[1]2_Xa Ia Mron'!S15+'[1]3_Xa Kim Tan'!S15+'[1]4_Xa Chu Rang'!S15+'[1]5_Xa Po To'!S15+'[1]6_Xa Ia Broai'!S15+'[1]7_Xa Ia Tul'!S15+'[1]8_Xa Chu Mo'!S15+'[1]9_Xa Ia KDam'!S15+'[1]10_Off'!S15+'[1]11_Off'!S15+'[1]12_Off'!S15+'[1]13_Off'!S15+'[1]14_Off'!S15+'[1]15_Off'!S15</f>
        <v>0</v>
      </c>
      <c r="T16" s="304">
        <f>'[1]1_Xa Ia Trok'!T15+'[1]2_Xa Ia Mron'!T15+'[1]3_Xa Kim Tan'!T15+'[1]4_Xa Chu Rang'!T15+'[1]5_Xa Po To'!T15+'[1]6_Xa Ia Broai'!T15+'[1]7_Xa Ia Tul'!T15+'[1]8_Xa Chu Mo'!T15+'[1]9_Xa Ia KDam'!T15+'[1]10_Off'!T15+'[1]11_Off'!T15+'[1]12_Off'!T15+'[1]13_Off'!T15+'[1]14_Off'!T15+'[1]15_Off'!T15</f>
        <v>0</v>
      </c>
      <c r="U16" s="304">
        <f>'[1]1_Xa Ia Trok'!U15+'[1]2_Xa Ia Mron'!U15+'[1]3_Xa Kim Tan'!U15+'[1]4_Xa Chu Rang'!U15+'[1]5_Xa Po To'!U15+'[1]6_Xa Ia Broai'!U15+'[1]7_Xa Ia Tul'!U15+'[1]8_Xa Chu Mo'!U15+'[1]9_Xa Ia KDam'!U15+'[1]10_Off'!U15+'[1]11_Off'!U15+'[1]12_Off'!U15+'[1]13_Off'!U15+'[1]14_Off'!U15+'[1]15_Off'!U15</f>
        <v>0</v>
      </c>
      <c r="V16" s="304">
        <f>'[1]1_Xa Ia Trok'!V15+'[1]2_Xa Ia Mron'!V15+'[1]3_Xa Kim Tan'!V15+'[1]4_Xa Chu Rang'!V15+'[1]5_Xa Po To'!V15+'[1]6_Xa Ia Broai'!V15+'[1]7_Xa Ia Tul'!V15+'[1]8_Xa Chu Mo'!V15+'[1]9_Xa Ia KDam'!V15+'[1]10_Off'!V15+'[1]11_Off'!V15+'[1]12_Off'!V15+'[1]13_Off'!V15+'[1]14_Off'!V15+'[1]15_Off'!V15</f>
        <v>0</v>
      </c>
      <c r="W16" s="304">
        <f>'[1]1_Xa Ia Trok'!W15+'[1]2_Xa Ia Mron'!W15+'[1]3_Xa Kim Tan'!W15+'[1]4_Xa Chu Rang'!W15+'[1]5_Xa Po To'!W15+'[1]6_Xa Ia Broai'!W15+'[1]7_Xa Ia Tul'!W15+'[1]8_Xa Chu Mo'!W15+'[1]9_Xa Ia KDam'!W15+'[1]10_Off'!W15+'[1]11_Off'!W15+'[1]12_Off'!W15+'[1]13_Off'!W15+'[1]14_Off'!W15+'[1]15_Off'!W15</f>
        <v>0</v>
      </c>
      <c r="X16" s="304">
        <f>'[1]1_Xa Ia Trok'!X15+'[1]2_Xa Ia Mron'!X15+'[1]3_Xa Kim Tan'!X15+'[1]4_Xa Chu Rang'!X15+'[1]5_Xa Po To'!X15+'[1]6_Xa Ia Broai'!X15+'[1]7_Xa Ia Tul'!X15+'[1]8_Xa Chu Mo'!X15+'[1]9_Xa Ia KDam'!X15+'[1]10_Off'!X15+'[1]11_Off'!X15+'[1]12_Off'!X15+'[1]13_Off'!X15+'[1]14_Off'!X15+'[1]15_Off'!X15</f>
        <v>0</v>
      </c>
      <c r="Y16" s="304">
        <f>'[1]1_Xa Ia Trok'!Y15+'[1]2_Xa Ia Mron'!Y15+'[1]3_Xa Kim Tan'!Y15+'[1]4_Xa Chu Rang'!Y15+'[1]5_Xa Po To'!Y15+'[1]6_Xa Ia Broai'!Y15+'[1]7_Xa Ia Tul'!Y15+'[1]8_Xa Chu Mo'!Y15+'[1]9_Xa Ia KDam'!Y15+'[1]10_Off'!Y15+'[1]11_Off'!Y15+'[1]12_Off'!Y15+'[1]13_Off'!Y15+'[1]14_Off'!Y15+'[1]15_Off'!Y15</f>
        <v>97.653500000000008</v>
      </c>
      <c r="Z16" s="304">
        <f>'[1]1_Xa Ia Trok'!Z15+'[1]2_Xa Ia Mron'!Z15+'[1]3_Xa Kim Tan'!Z15+'[1]4_Xa Chu Rang'!Z15+'[1]5_Xa Po To'!Z15+'[1]6_Xa Ia Broai'!Z15+'[1]7_Xa Ia Tul'!Z15+'[1]8_Xa Chu Mo'!Z15+'[1]9_Xa Ia KDam'!Z15+'[1]10_Off'!Z15+'[1]11_Off'!Z15+'[1]12_Off'!Z15+'[1]13_Off'!Z15+'[1]14_Off'!Z15+'[1]15_Off'!Z15</f>
        <v>0</v>
      </c>
      <c r="AA16" s="304">
        <f>'[1]1_Xa Ia Trok'!AA15+'[1]2_Xa Ia Mron'!AA15+'[1]3_Xa Kim Tan'!AA15+'[1]4_Xa Chu Rang'!AA15+'[1]5_Xa Po To'!AA15+'[1]6_Xa Ia Broai'!AA15+'[1]7_Xa Ia Tul'!AA15+'[1]8_Xa Chu Mo'!AA15+'[1]9_Xa Ia KDam'!AA15+'[1]10_Off'!AA15+'[1]11_Off'!AA15+'[1]12_Off'!AA15+'[1]13_Off'!AA15+'[1]14_Off'!AA15+'[1]15_Off'!AA15</f>
        <v>48</v>
      </c>
      <c r="AB16" s="304">
        <f>'[1]1_Xa Ia Trok'!AB15+'[1]2_Xa Ia Mron'!AB15+'[1]3_Xa Kim Tan'!AB15+'[1]4_Xa Chu Rang'!AB15+'[1]5_Xa Po To'!AB15+'[1]6_Xa Ia Broai'!AB15+'[1]7_Xa Ia Tul'!AB15+'[1]8_Xa Chu Mo'!AB15+'[1]9_Xa Ia KDam'!AB15+'[1]10_Off'!AB15+'[1]11_Off'!AB15+'[1]12_Off'!AB15+'[1]13_Off'!AB15+'[1]14_Off'!AB15+'[1]15_Off'!AB15</f>
        <v>0</v>
      </c>
      <c r="AC16" s="304">
        <f>'[1]1_Xa Ia Trok'!AC15+'[1]2_Xa Ia Mron'!AC15+'[1]3_Xa Kim Tan'!AC15+'[1]4_Xa Chu Rang'!AC15+'[1]5_Xa Po To'!AC15+'[1]6_Xa Ia Broai'!AC15+'[1]7_Xa Ia Tul'!AC15+'[1]8_Xa Chu Mo'!AC15+'[1]9_Xa Ia KDam'!AC15+'[1]10_Off'!AC15+'[1]11_Off'!AC15+'[1]12_Off'!AC15+'[1]13_Off'!AC15+'[1]14_Off'!AC15+'[1]15_Off'!AC15</f>
        <v>0</v>
      </c>
      <c r="AD16" s="304">
        <f>'[1]1_Xa Ia Trok'!AD15+'[1]2_Xa Ia Mron'!AD15+'[1]3_Xa Kim Tan'!AD15+'[1]4_Xa Chu Rang'!AD15+'[1]5_Xa Po To'!AD15+'[1]6_Xa Ia Broai'!AD15+'[1]7_Xa Ia Tul'!AD15+'[1]8_Xa Chu Mo'!AD15+'[1]9_Xa Ia KDam'!AD15+'[1]10_Off'!AD15+'[1]11_Off'!AD15+'[1]12_Off'!AD15+'[1]13_Off'!AD15+'[1]14_Off'!AD15+'[1]15_Off'!AD15</f>
        <v>0</v>
      </c>
      <c r="AE16" s="304">
        <f>'[1]1_Xa Ia Trok'!AE15+'[1]2_Xa Ia Mron'!AE15+'[1]3_Xa Kim Tan'!AE15+'[1]4_Xa Chu Rang'!AE15+'[1]5_Xa Po To'!AE15+'[1]6_Xa Ia Broai'!AE15+'[1]7_Xa Ia Tul'!AE15+'[1]8_Xa Chu Mo'!AE15+'[1]9_Xa Ia KDam'!AE15+'[1]10_Off'!AE15+'[1]11_Off'!AE15+'[1]12_Off'!AE15+'[1]13_Off'!AE15+'[1]14_Off'!AE15+'[1]15_Off'!AE15</f>
        <v>0</v>
      </c>
      <c r="AF16" s="304">
        <f>'[1]1_Xa Ia Trok'!AF15+'[1]2_Xa Ia Mron'!AF15+'[1]3_Xa Kim Tan'!AF15+'[1]4_Xa Chu Rang'!AF15+'[1]5_Xa Po To'!AF15+'[1]6_Xa Ia Broai'!AF15+'[1]7_Xa Ia Tul'!AF15+'[1]8_Xa Chu Mo'!AF15+'[1]9_Xa Ia KDam'!AF15+'[1]10_Off'!AF15+'[1]11_Off'!AF15+'[1]12_Off'!AF15+'[1]13_Off'!AF15+'[1]14_Off'!AF15+'[1]15_Off'!AF15</f>
        <v>0</v>
      </c>
      <c r="AG16" s="304">
        <f>'[1]1_Xa Ia Trok'!AG15+'[1]2_Xa Ia Mron'!AG15+'[1]3_Xa Kim Tan'!AG15+'[1]4_Xa Chu Rang'!AG15+'[1]5_Xa Po To'!AG15+'[1]6_Xa Ia Broai'!AG15+'[1]7_Xa Ia Tul'!AG15+'[1]8_Xa Chu Mo'!AG15+'[1]9_Xa Ia KDam'!AG15+'[1]10_Off'!AG15+'[1]11_Off'!AG15+'[1]12_Off'!AG15+'[1]13_Off'!AG15+'[1]14_Off'!AG15+'[1]15_Off'!AG15</f>
        <v>0</v>
      </c>
      <c r="AH16" s="304">
        <f>'[1]1_Xa Ia Trok'!AH15+'[1]2_Xa Ia Mron'!AH15+'[1]3_Xa Kim Tan'!AH15+'[1]4_Xa Chu Rang'!AH15+'[1]5_Xa Po To'!AH15+'[1]6_Xa Ia Broai'!AH15+'[1]7_Xa Ia Tul'!AH15+'[1]8_Xa Chu Mo'!AH15+'[1]9_Xa Ia KDam'!AH15+'[1]10_Off'!AH15+'[1]11_Off'!AH15+'[1]12_Off'!AH15+'[1]13_Off'!AH15+'[1]14_Off'!AH15+'[1]15_Off'!AH15</f>
        <v>0</v>
      </c>
      <c r="AI16" s="304">
        <f>'[1]1_Xa Ia Trok'!AI15+'[1]2_Xa Ia Mron'!AI15+'[1]3_Xa Kim Tan'!AI15+'[1]4_Xa Chu Rang'!AI15+'[1]5_Xa Po To'!AI15+'[1]6_Xa Ia Broai'!AI15+'[1]7_Xa Ia Tul'!AI15+'[1]8_Xa Chu Mo'!AI15+'[1]9_Xa Ia KDam'!AI15+'[1]10_Off'!AI15+'[1]11_Off'!AI15+'[1]12_Off'!AI15+'[1]13_Off'!AI15+'[1]14_Off'!AI15+'[1]15_Off'!AI15</f>
        <v>0</v>
      </c>
      <c r="AJ16" s="304">
        <f>'[1]1_Xa Ia Trok'!AJ15+'[1]2_Xa Ia Mron'!AJ15+'[1]3_Xa Kim Tan'!AJ15+'[1]4_Xa Chu Rang'!AJ15+'[1]5_Xa Po To'!AJ15+'[1]6_Xa Ia Broai'!AJ15+'[1]7_Xa Ia Tul'!AJ15+'[1]8_Xa Chu Mo'!AJ15+'[1]9_Xa Ia KDam'!AJ15+'[1]10_Off'!AJ15+'[1]11_Off'!AJ15+'[1]12_Off'!AJ15+'[1]13_Off'!AJ15+'[1]14_Off'!AJ15+'[1]15_Off'!AJ15</f>
        <v>0</v>
      </c>
      <c r="AK16" s="304">
        <f>'[1]1_Xa Ia Trok'!AK15+'[1]2_Xa Ia Mron'!AK15+'[1]3_Xa Kim Tan'!AK15+'[1]4_Xa Chu Rang'!AK15+'[1]5_Xa Po To'!AK15+'[1]6_Xa Ia Broai'!AK15+'[1]7_Xa Ia Tul'!AK15+'[1]8_Xa Chu Mo'!AK15+'[1]9_Xa Ia KDam'!AK15+'[1]10_Off'!AK15+'[1]11_Off'!AK15+'[1]12_Off'!AK15+'[1]13_Off'!AK15+'[1]14_Off'!AK15+'[1]15_Off'!AK15</f>
        <v>0</v>
      </c>
      <c r="AL16" s="304">
        <f>'[1]1_Xa Ia Trok'!AL15+'[1]2_Xa Ia Mron'!AL15+'[1]3_Xa Kim Tan'!AL15+'[1]4_Xa Chu Rang'!AL15+'[1]5_Xa Po To'!AL15+'[1]6_Xa Ia Broai'!AL15+'[1]7_Xa Ia Tul'!AL15+'[1]8_Xa Chu Mo'!AL15+'[1]9_Xa Ia KDam'!AL15+'[1]10_Off'!AL15+'[1]11_Off'!AL15+'[1]12_Off'!AL15+'[1]13_Off'!AL15+'[1]14_Off'!AL15+'[1]15_Off'!AL15</f>
        <v>0</v>
      </c>
      <c r="AM16" s="304">
        <f>'[1]1_Xa Ia Trok'!AM15+'[1]2_Xa Ia Mron'!AM15+'[1]3_Xa Kim Tan'!AM15+'[1]4_Xa Chu Rang'!AM15+'[1]5_Xa Po To'!AM15+'[1]6_Xa Ia Broai'!AM15+'[1]7_Xa Ia Tul'!AM15+'[1]8_Xa Chu Mo'!AM15+'[1]9_Xa Ia KDam'!AM15+'[1]10_Off'!AM15+'[1]11_Off'!AM15+'[1]12_Off'!AM15+'[1]13_Off'!AM15+'[1]14_Off'!AM15+'[1]15_Off'!AM15</f>
        <v>0</v>
      </c>
      <c r="AN16" s="304">
        <f>'[1]1_Xa Ia Trok'!AN15+'[1]2_Xa Ia Mron'!AN15+'[1]3_Xa Kim Tan'!AN15+'[1]4_Xa Chu Rang'!AN15+'[1]5_Xa Po To'!AN15+'[1]6_Xa Ia Broai'!AN15+'[1]7_Xa Ia Tul'!AN15+'[1]8_Xa Chu Mo'!AN15+'[1]9_Xa Ia KDam'!AN15+'[1]10_Off'!AN15+'[1]11_Off'!AN15+'[1]12_Off'!AN15+'[1]13_Off'!AN15+'[1]14_Off'!AN15+'[1]15_Off'!AN15</f>
        <v>0</v>
      </c>
      <c r="AO16" s="304">
        <f>'[1]1_Xa Ia Trok'!AO15+'[1]2_Xa Ia Mron'!AO15+'[1]3_Xa Kim Tan'!AO15+'[1]4_Xa Chu Rang'!AO15+'[1]5_Xa Po To'!AO15+'[1]6_Xa Ia Broai'!AO15+'[1]7_Xa Ia Tul'!AO15+'[1]8_Xa Chu Mo'!AO15+'[1]9_Xa Ia KDam'!AO15+'[1]10_Off'!AO15+'[1]11_Off'!AO15+'[1]12_Off'!AO15+'[1]13_Off'!AO15+'[1]14_Off'!AO15+'[1]15_Off'!AO15</f>
        <v>0</v>
      </c>
      <c r="AP16" s="304">
        <f>'[1]1_Xa Ia Trok'!AP15+'[1]2_Xa Ia Mron'!AP15+'[1]3_Xa Kim Tan'!AP15+'[1]4_Xa Chu Rang'!AP15+'[1]5_Xa Po To'!AP15+'[1]6_Xa Ia Broai'!AP15+'[1]7_Xa Ia Tul'!AP15+'[1]8_Xa Chu Mo'!AP15+'[1]9_Xa Ia KDam'!AP15+'[1]10_Off'!AP15+'[1]11_Off'!AP15+'[1]12_Off'!AP15+'[1]13_Off'!AP15+'[1]14_Off'!AP15+'[1]15_Off'!AP15</f>
        <v>0</v>
      </c>
      <c r="AQ16" s="400">
        <f>'[1]1_Xa Ia Trok'!AQ15+'[1]2_Xa Ia Mron'!AQ15+'[1]3_Xa Kim Tan'!AQ15+'[1]4_Xa Chu Rang'!AQ15+'[1]5_Xa Po To'!AQ15+'[1]6_Xa Ia Broai'!AQ15+'[1]7_Xa Ia Tul'!AQ15+'[1]8_Xa Chu Mo'!AQ15+'[1]9_Xa Ia KDam'!AQ15+'[1]10_Off'!AQ15+'[1]11_Off'!AQ15+'[1]12_Off'!AQ15+'[1]13_Off'!AQ15+'[1]14_Off'!AQ15+'[1]15_Off'!AQ15</f>
        <v>0</v>
      </c>
      <c r="AR16" s="304">
        <f>'[1]1_Xa Ia Trok'!AR15+'[1]2_Xa Ia Mron'!AR15+'[1]3_Xa Kim Tan'!AR15+'[1]4_Xa Chu Rang'!AR15+'[1]5_Xa Po To'!AR15+'[1]6_Xa Ia Broai'!AR15+'[1]7_Xa Ia Tul'!AR15+'[1]8_Xa Chu Mo'!AR15+'[1]9_Xa Ia KDam'!AR15+'[1]10_Off'!AR15+'[1]11_Off'!AR15+'[1]12_Off'!AR15+'[1]13_Off'!AR15+'[1]14_Off'!AR15+'[1]15_Off'!AR15</f>
        <v>145.65350000000001</v>
      </c>
      <c r="AS16" s="304">
        <f>'[1]1_Xa Ia Trok'!AS15+'[1]2_Xa Ia Mron'!AS15+'[1]3_Xa Kim Tan'!AS15+'[1]4_Xa Chu Rang'!AS15+'[1]5_Xa Po To'!AS15+'[1]6_Xa Ia Broai'!AS15+'[1]7_Xa Ia Tul'!AS15+'[1]8_Xa Chu Mo'!AS15+'[1]9_Xa Ia KDam'!AS15+'[1]10_Off'!AS15+'[1]11_Off'!AS15+'[1]12_Off'!AS15+'[1]13_Off'!AS15+'[1]14_Off'!AS15+'[1]15_Off'!AS15</f>
        <v>41390.531189000001</v>
      </c>
    </row>
    <row r="17" spans="1:45" s="133" customFormat="1" ht="15.95" customHeight="1" x14ac:dyDescent="0.25">
      <c r="A17" s="402">
        <v>1.7</v>
      </c>
      <c r="B17" s="67" t="s">
        <v>38</v>
      </c>
      <c r="C17" s="1" t="s">
        <v>39</v>
      </c>
      <c r="D17" s="304">
        <f>'02 CH'!G17</f>
        <v>43.334575000000001</v>
      </c>
      <c r="E17" s="400">
        <f>F17+H17+I17+J17+K17+L17+N17+O17</f>
        <v>0</v>
      </c>
      <c r="F17" s="304">
        <f>'[1]1_Xa Ia Trok'!F16+'[1]2_Xa Ia Mron'!F16+'[1]3_Xa Kim Tan'!F16+'[1]4_Xa Chu Rang'!F16+'[1]5_Xa Po To'!F16+'[1]6_Xa Ia Broai'!F16+'[1]7_Xa Ia Tul'!F16+'[1]8_Xa Chu Mo'!F16+'[1]9_Xa Ia KDam'!F16+'[1]10_Off'!F16+'[1]11_Off'!F16+'[1]12_Off'!F16+'[1]13_Off'!F16+'[1]14_Off'!F16+'[1]15_Off'!F16</f>
        <v>0</v>
      </c>
      <c r="G17" s="304">
        <f>'[1]1_Xa Ia Trok'!G16+'[1]2_Xa Ia Mron'!G16+'[1]3_Xa Kim Tan'!G16+'[1]4_Xa Chu Rang'!G16+'[1]5_Xa Po To'!G16+'[1]6_Xa Ia Broai'!G16+'[1]7_Xa Ia Tul'!G16+'[1]8_Xa Chu Mo'!G16+'[1]9_Xa Ia KDam'!G16+'[1]10_Off'!G16+'[1]11_Off'!G16+'[1]12_Off'!G16+'[1]13_Off'!G16+'[1]14_Off'!G16+'[1]15_Off'!G16</f>
        <v>0</v>
      </c>
      <c r="H17" s="304">
        <f>'[1]1_Xa Ia Trok'!H16+'[1]2_Xa Ia Mron'!H16+'[1]3_Xa Kim Tan'!H16+'[1]4_Xa Chu Rang'!H16+'[1]5_Xa Po To'!H16+'[1]6_Xa Ia Broai'!H16+'[1]7_Xa Ia Tul'!H16+'[1]8_Xa Chu Mo'!H16+'[1]9_Xa Ia KDam'!H16+'[1]10_Off'!H16+'[1]11_Off'!H16+'[1]12_Off'!H16+'[1]13_Off'!H16+'[1]14_Off'!H16+'[1]15_Off'!H16</f>
        <v>0</v>
      </c>
      <c r="I17" s="304">
        <f>'[1]1_Xa Ia Trok'!I16+'[1]2_Xa Ia Mron'!I16+'[1]3_Xa Kim Tan'!I16+'[1]4_Xa Chu Rang'!I16+'[1]5_Xa Po To'!I16+'[1]6_Xa Ia Broai'!I16+'[1]7_Xa Ia Tul'!I16+'[1]8_Xa Chu Mo'!I16+'[1]9_Xa Ia KDam'!I16+'[1]10_Off'!I16+'[1]11_Off'!I16+'[1]12_Off'!I16+'[1]13_Off'!I16+'[1]14_Off'!I16+'[1]15_Off'!I16</f>
        <v>0</v>
      </c>
      <c r="J17" s="304">
        <f>'[1]1_Xa Ia Trok'!J16+'[1]2_Xa Ia Mron'!J16+'[1]3_Xa Kim Tan'!J16+'[1]4_Xa Chu Rang'!J16+'[1]5_Xa Po To'!J16+'[1]6_Xa Ia Broai'!J16+'[1]7_Xa Ia Tul'!J16+'[1]8_Xa Chu Mo'!J16+'[1]9_Xa Ia KDam'!J16+'[1]10_Off'!J16+'[1]11_Off'!J16+'[1]12_Off'!J16+'[1]13_Off'!J16+'[1]14_Off'!J16+'[1]15_Off'!J16</f>
        <v>0</v>
      </c>
      <c r="K17" s="304">
        <f>'[1]1_Xa Ia Trok'!K16+'[1]2_Xa Ia Mron'!K16+'[1]3_Xa Kim Tan'!K16+'[1]4_Xa Chu Rang'!K16+'[1]5_Xa Po To'!K16+'[1]6_Xa Ia Broai'!K16+'[1]7_Xa Ia Tul'!K16+'[1]8_Xa Chu Mo'!K16+'[1]9_Xa Ia KDam'!K16+'[1]10_Off'!K16+'[1]11_Off'!K16+'[1]12_Off'!K16+'[1]13_Off'!K16+'[1]14_Off'!K16+'[1]15_Off'!K16</f>
        <v>0</v>
      </c>
      <c r="L17" s="304">
        <f>'[1]1_Xa Ia Trok'!L16+'[1]2_Xa Ia Mron'!L16+'[1]3_Xa Kim Tan'!L16+'[1]4_Xa Chu Rang'!L16+'[1]5_Xa Po To'!L16+'[1]6_Xa Ia Broai'!L16+'[1]7_Xa Ia Tul'!L16+'[1]8_Xa Chu Mo'!L16+'[1]9_Xa Ia KDam'!L16+'[1]10_Off'!L16+'[1]11_Off'!L16+'[1]12_Off'!L16+'[1]13_Off'!L16+'[1]14_Off'!L16+'[1]15_Off'!L16</f>
        <v>0</v>
      </c>
      <c r="M17" s="304">
        <f>'[1]1_Xa Ia Trok'!M16+'[1]2_Xa Ia Mron'!M16+'[1]3_Xa Kim Tan'!M16+'[1]4_Xa Chu Rang'!M16+'[1]5_Xa Po To'!M16+'[1]6_Xa Ia Broai'!M16+'[1]7_Xa Ia Tul'!M16+'[1]8_Xa Chu Mo'!M16+'[1]9_Xa Ia KDam'!M16+'[1]10_Off'!M16+'[1]11_Off'!M16+'[1]12_Off'!M16+'[1]13_Off'!M16+'[1]14_Off'!M16+'[1]15_Off'!M16</f>
        <v>41.334575000000001</v>
      </c>
      <c r="N17" s="304">
        <f>'[1]1_Xa Ia Trok'!N16+'[1]2_Xa Ia Mron'!N16+'[1]3_Xa Kim Tan'!N16+'[1]4_Xa Chu Rang'!N16+'[1]5_Xa Po To'!N16+'[1]6_Xa Ia Broai'!N16+'[1]7_Xa Ia Tul'!N16+'[1]8_Xa Chu Mo'!N16+'[1]9_Xa Ia KDam'!N16+'[1]10_Off'!N16+'[1]11_Off'!N16+'[1]12_Off'!N16+'[1]13_Off'!N16+'[1]14_Off'!N16+'[1]15_Off'!N16</f>
        <v>0</v>
      </c>
      <c r="O17" s="304">
        <f>'[1]1_Xa Ia Trok'!O16+'[1]2_Xa Ia Mron'!O16+'[1]3_Xa Kim Tan'!O16+'[1]4_Xa Chu Rang'!O16+'[1]5_Xa Po To'!O16+'[1]6_Xa Ia Broai'!O16+'[1]7_Xa Ia Tul'!O16+'[1]8_Xa Chu Mo'!O16+'[1]9_Xa Ia KDam'!O16+'[1]10_Off'!O16+'[1]11_Off'!O16+'[1]12_Off'!O16+'[1]13_Off'!O16+'[1]14_Off'!O16+'[1]15_Off'!O16</f>
        <v>0</v>
      </c>
      <c r="P17" s="400">
        <f>'[1]1_Xa Ia Trok'!P16+'[1]2_Xa Ia Mron'!P16+'[1]3_Xa Kim Tan'!P16+'[1]4_Xa Chu Rang'!P16+'[1]5_Xa Po To'!P16+'[1]6_Xa Ia Broai'!P16+'[1]7_Xa Ia Tul'!P16+'[1]8_Xa Chu Mo'!P16+'[1]9_Xa Ia KDam'!P16+'[1]10_Off'!P16+'[1]11_Off'!P16+'[1]12_Off'!P16+'[1]13_Off'!P16+'[1]14_Off'!P16+'[1]15_Off'!P16</f>
        <v>2</v>
      </c>
      <c r="Q17" s="304">
        <f>'[1]1_Xa Ia Trok'!Q16+'[1]2_Xa Ia Mron'!Q16+'[1]3_Xa Kim Tan'!Q16+'[1]4_Xa Chu Rang'!Q16+'[1]5_Xa Po To'!Q16+'[1]6_Xa Ia Broai'!Q16+'[1]7_Xa Ia Tul'!Q16+'[1]8_Xa Chu Mo'!Q16+'[1]9_Xa Ia KDam'!Q16+'[1]10_Off'!Q16+'[1]11_Off'!Q16+'[1]12_Off'!Q16+'[1]13_Off'!Q16+'[1]14_Off'!Q16+'[1]15_Off'!Q16</f>
        <v>0</v>
      </c>
      <c r="R17" s="304">
        <f>'[1]1_Xa Ia Trok'!R16+'[1]2_Xa Ia Mron'!R16+'[1]3_Xa Kim Tan'!R16+'[1]4_Xa Chu Rang'!R16+'[1]5_Xa Po To'!R16+'[1]6_Xa Ia Broai'!R16+'[1]7_Xa Ia Tul'!R16+'[1]8_Xa Chu Mo'!R16+'[1]9_Xa Ia KDam'!R16+'[1]10_Off'!R16+'[1]11_Off'!R16+'[1]12_Off'!R16+'[1]13_Off'!R16+'[1]14_Off'!R16+'[1]15_Off'!R16</f>
        <v>0</v>
      </c>
      <c r="S17" s="304">
        <f>'[1]1_Xa Ia Trok'!S16+'[1]2_Xa Ia Mron'!S16+'[1]3_Xa Kim Tan'!S16+'[1]4_Xa Chu Rang'!S16+'[1]5_Xa Po To'!S16+'[1]6_Xa Ia Broai'!S16+'[1]7_Xa Ia Tul'!S16+'[1]8_Xa Chu Mo'!S16+'[1]9_Xa Ia KDam'!S16+'[1]10_Off'!S16+'[1]11_Off'!S16+'[1]12_Off'!S16+'[1]13_Off'!S16+'[1]14_Off'!S16+'[1]15_Off'!S16</f>
        <v>0</v>
      </c>
      <c r="T17" s="304">
        <f>'[1]1_Xa Ia Trok'!T16+'[1]2_Xa Ia Mron'!T16+'[1]3_Xa Kim Tan'!T16+'[1]4_Xa Chu Rang'!T16+'[1]5_Xa Po To'!T16+'[1]6_Xa Ia Broai'!T16+'[1]7_Xa Ia Tul'!T16+'[1]8_Xa Chu Mo'!T16+'[1]9_Xa Ia KDam'!T16+'[1]10_Off'!T16+'[1]11_Off'!T16+'[1]12_Off'!T16+'[1]13_Off'!T16+'[1]14_Off'!T16+'[1]15_Off'!T16</f>
        <v>0</v>
      </c>
      <c r="U17" s="304">
        <f>'[1]1_Xa Ia Trok'!U16+'[1]2_Xa Ia Mron'!U16+'[1]3_Xa Kim Tan'!U16+'[1]4_Xa Chu Rang'!U16+'[1]5_Xa Po To'!U16+'[1]6_Xa Ia Broai'!U16+'[1]7_Xa Ia Tul'!U16+'[1]8_Xa Chu Mo'!U16+'[1]9_Xa Ia KDam'!U16+'[1]10_Off'!U16+'[1]11_Off'!U16+'[1]12_Off'!U16+'[1]13_Off'!U16+'[1]14_Off'!U16+'[1]15_Off'!U16</f>
        <v>0</v>
      </c>
      <c r="V17" s="304">
        <f>'[1]1_Xa Ia Trok'!V16+'[1]2_Xa Ia Mron'!V16+'[1]3_Xa Kim Tan'!V16+'[1]4_Xa Chu Rang'!V16+'[1]5_Xa Po To'!V16+'[1]6_Xa Ia Broai'!V16+'[1]7_Xa Ia Tul'!V16+'[1]8_Xa Chu Mo'!V16+'[1]9_Xa Ia KDam'!V16+'[1]10_Off'!V16+'[1]11_Off'!V16+'[1]12_Off'!V16+'[1]13_Off'!V16+'[1]14_Off'!V16+'[1]15_Off'!V16</f>
        <v>0</v>
      </c>
      <c r="W17" s="304">
        <f>'[1]1_Xa Ia Trok'!W16+'[1]2_Xa Ia Mron'!W16+'[1]3_Xa Kim Tan'!W16+'[1]4_Xa Chu Rang'!W16+'[1]5_Xa Po To'!W16+'[1]6_Xa Ia Broai'!W16+'[1]7_Xa Ia Tul'!W16+'[1]8_Xa Chu Mo'!W16+'[1]9_Xa Ia KDam'!W16+'[1]10_Off'!W16+'[1]11_Off'!W16+'[1]12_Off'!W16+'[1]13_Off'!W16+'[1]14_Off'!W16+'[1]15_Off'!W16</f>
        <v>0</v>
      </c>
      <c r="X17" s="304">
        <f>'[1]1_Xa Ia Trok'!X16+'[1]2_Xa Ia Mron'!X16+'[1]3_Xa Kim Tan'!X16+'[1]4_Xa Chu Rang'!X16+'[1]5_Xa Po To'!X16+'[1]6_Xa Ia Broai'!X16+'[1]7_Xa Ia Tul'!X16+'[1]8_Xa Chu Mo'!X16+'[1]9_Xa Ia KDam'!X16+'[1]10_Off'!X16+'[1]11_Off'!X16+'[1]12_Off'!X16+'[1]13_Off'!X16+'[1]14_Off'!X16+'[1]15_Off'!X16</f>
        <v>0</v>
      </c>
      <c r="Y17" s="304">
        <f>'[1]1_Xa Ia Trok'!Y16+'[1]2_Xa Ia Mron'!Y16+'[1]3_Xa Kim Tan'!Y16+'[1]4_Xa Chu Rang'!Y16+'[1]5_Xa Po To'!Y16+'[1]6_Xa Ia Broai'!Y16+'[1]7_Xa Ia Tul'!Y16+'[1]8_Xa Chu Mo'!Y16+'[1]9_Xa Ia KDam'!Y16+'[1]10_Off'!Y16+'[1]11_Off'!Y16+'[1]12_Off'!Y16+'[1]13_Off'!Y16+'[1]14_Off'!Y16+'[1]15_Off'!Y16</f>
        <v>2</v>
      </c>
      <c r="Z17" s="304">
        <f>'[1]1_Xa Ia Trok'!Z16+'[1]2_Xa Ia Mron'!Z16+'[1]3_Xa Kim Tan'!Z16+'[1]4_Xa Chu Rang'!Z16+'[1]5_Xa Po To'!Z16+'[1]6_Xa Ia Broai'!Z16+'[1]7_Xa Ia Tul'!Z16+'[1]8_Xa Chu Mo'!Z16+'[1]9_Xa Ia KDam'!Z16+'[1]10_Off'!Z16+'[1]11_Off'!Z16+'[1]12_Off'!Z16+'[1]13_Off'!Z16+'[1]14_Off'!Z16+'[1]15_Off'!Z16</f>
        <v>0</v>
      </c>
      <c r="AA17" s="304">
        <f>'[1]1_Xa Ia Trok'!AA16+'[1]2_Xa Ia Mron'!AA16+'[1]3_Xa Kim Tan'!AA16+'[1]4_Xa Chu Rang'!AA16+'[1]5_Xa Po To'!AA16+'[1]6_Xa Ia Broai'!AA16+'[1]7_Xa Ia Tul'!AA16+'[1]8_Xa Chu Mo'!AA16+'[1]9_Xa Ia KDam'!AA16+'[1]10_Off'!AA16+'[1]11_Off'!AA16+'[1]12_Off'!AA16+'[1]13_Off'!AA16+'[1]14_Off'!AA16+'[1]15_Off'!AA16</f>
        <v>0</v>
      </c>
      <c r="AB17" s="304">
        <f>'[1]1_Xa Ia Trok'!AB16+'[1]2_Xa Ia Mron'!AB16+'[1]3_Xa Kim Tan'!AB16+'[1]4_Xa Chu Rang'!AB16+'[1]5_Xa Po To'!AB16+'[1]6_Xa Ia Broai'!AB16+'[1]7_Xa Ia Tul'!AB16+'[1]8_Xa Chu Mo'!AB16+'[1]9_Xa Ia KDam'!AB16+'[1]10_Off'!AB16+'[1]11_Off'!AB16+'[1]12_Off'!AB16+'[1]13_Off'!AB16+'[1]14_Off'!AB16+'[1]15_Off'!AB16</f>
        <v>0</v>
      </c>
      <c r="AC17" s="304">
        <f>'[1]1_Xa Ia Trok'!AC16+'[1]2_Xa Ia Mron'!AC16+'[1]3_Xa Kim Tan'!AC16+'[1]4_Xa Chu Rang'!AC16+'[1]5_Xa Po To'!AC16+'[1]6_Xa Ia Broai'!AC16+'[1]7_Xa Ia Tul'!AC16+'[1]8_Xa Chu Mo'!AC16+'[1]9_Xa Ia KDam'!AC16+'[1]10_Off'!AC16+'[1]11_Off'!AC16+'[1]12_Off'!AC16+'[1]13_Off'!AC16+'[1]14_Off'!AC16+'[1]15_Off'!AC16</f>
        <v>0</v>
      </c>
      <c r="AD17" s="304">
        <f>'[1]1_Xa Ia Trok'!AD16+'[1]2_Xa Ia Mron'!AD16+'[1]3_Xa Kim Tan'!AD16+'[1]4_Xa Chu Rang'!AD16+'[1]5_Xa Po To'!AD16+'[1]6_Xa Ia Broai'!AD16+'[1]7_Xa Ia Tul'!AD16+'[1]8_Xa Chu Mo'!AD16+'[1]9_Xa Ia KDam'!AD16+'[1]10_Off'!AD16+'[1]11_Off'!AD16+'[1]12_Off'!AD16+'[1]13_Off'!AD16+'[1]14_Off'!AD16+'[1]15_Off'!AD16</f>
        <v>0</v>
      </c>
      <c r="AE17" s="304">
        <f>'[1]1_Xa Ia Trok'!AE16+'[1]2_Xa Ia Mron'!AE16+'[1]3_Xa Kim Tan'!AE16+'[1]4_Xa Chu Rang'!AE16+'[1]5_Xa Po To'!AE16+'[1]6_Xa Ia Broai'!AE16+'[1]7_Xa Ia Tul'!AE16+'[1]8_Xa Chu Mo'!AE16+'[1]9_Xa Ia KDam'!AE16+'[1]10_Off'!AE16+'[1]11_Off'!AE16+'[1]12_Off'!AE16+'[1]13_Off'!AE16+'[1]14_Off'!AE16+'[1]15_Off'!AE16</f>
        <v>0</v>
      </c>
      <c r="AF17" s="304">
        <f>'[1]1_Xa Ia Trok'!AF16+'[1]2_Xa Ia Mron'!AF16+'[1]3_Xa Kim Tan'!AF16+'[1]4_Xa Chu Rang'!AF16+'[1]5_Xa Po To'!AF16+'[1]6_Xa Ia Broai'!AF16+'[1]7_Xa Ia Tul'!AF16+'[1]8_Xa Chu Mo'!AF16+'[1]9_Xa Ia KDam'!AF16+'[1]10_Off'!AF16+'[1]11_Off'!AF16+'[1]12_Off'!AF16+'[1]13_Off'!AF16+'[1]14_Off'!AF16+'[1]15_Off'!AF16</f>
        <v>0</v>
      </c>
      <c r="AG17" s="304">
        <f>'[1]1_Xa Ia Trok'!AG16+'[1]2_Xa Ia Mron'!AG16+'[1]3_Xa Kim Tan'!AG16+'[1]4_Xa Chu Rang'!AG16+'[1]5_Xa Po To'!AG16+'[1]6_Xa Ia Broai'!AG16+'[1]7_Xa Ia Tul'!AG16+'[1]8_Xa Chu Mo'!AG16+'[1]9_Xa Ia KDam'!AG16+'[1]10_Off'!AG16+'[1]11_Off'!AG16+'[1]12_Off'!AG16+'[1]13_Off'!AG16+'[1]14_Off'!AG16+'[1]15_Off'!AG16</f>
        <v>0</v>
      </c>
      <c r="AH17" s="304">
        <f>'[1]1_Xa Ia Trok'!AH16+'[1]2_Xa Ia Mron'!AH16+'[1]3_Xa Kim Tan'!AH16+'[1]4_Xa Chu Rang'!AH16+'[1]5_Xa Po To'!AH16+'[1]6_Xa Ia Broai'!AH16+'[1]7_Xa Ia Tul'!AH16+'[1]8_Xa Chu Mo'!AH16+'[1]9_Xa Ia KDam'!AH16+'[1]10_Off'!AH16+'[1]11_Off'!AH16+'[1]12_Off'!AH16+'[1]13_Off'!AH16+'[1]14_Off'!AH16+'[1]15_Off'!AH16</f>
        <v>0</v>
      </c>
      <c r="AI17" s="304">
        <f>'[1]1_Xa Ia Trok'!AI16+'[1]2_Xa Ia Mron'!AI16+'[1]3_Xa Kim Tan'!AI16+'[1]4_Xa Chu Rang'!AI16+'[1]5_Xa Po To'!AI16+'[1]6_Xa Ia Broai'!AI16+'[1]7_Xa Ia Tul'!AI16+'[1]8_Xa Chu Mo'!AI16+'[1]9_Xa Ia KDam'!AI16+'[1]10_Off'!AI16+'[1]11_Off'!AI16+'[1]12_Off'!AI16+'[1]13_Off'!AI16+'[1]14_Off'!AI16+'[1]15_Off'!AI16</f>
        <v>0</v>
      </c>
      <c r="AJ17" s="304">
        <f>'[1]1_Xa Ia Trok'!AJ16+'[1]2_Xa Ia Mron'!AJ16+'[1]3_Xa Kim Tan'!AJ16+'[1]4_Xa Chu Rang'!AJ16+'[1]5_Xa Po To'!AJ16+'[1]6_Xa Ia Broai'!AJ16+'[1]7_Xa Ia Tul'!AJ16+'[1]8_Xa Chu Mo'!AJ16+'[1]9_Xa Ia KDam'!AJ16+'[1]10_Off'!AJ16+'[1]11_Off'!AJ16+'[1]12_Off'!AJ16+'[1]13_Off'!AJ16+'[1]14_Off'!AJ16+'[1]15_Off'!AJ16</f>
        <v>0</v>
      </c>
      <c r="AK17" s="304">
        <f>'[1]1_Xa Ia Trok'!AK16+'[1]2_Xa Ia Mron'!AK16+'[1]3_Xa Kim Tan'!AK16+'[1]4_Xa Chu Rang'!AK16+'[1]5_Xa Po To'!AK16+'[1]6_Xa Ia Broai'!AK16+'[1]7_Xa Ia Tul'!AK16+'[1]8_Xa Chu Mo'!AK16+'[1]9_Xa Ia KDam'!AK16+'[1]10_Off'!AK16+'[1]11_Off'!AK16+'[1]12_Off'!AK16+'[1]13_Off'!AK16+'[1]14_Off'!AK16+'[1]15_Off'!AK16</f>
        <v>0</v>
      </c>
      <c r="AL17" s="304">
        <f>'[1]1_Xa Ia Trok'!AL16+'[1]2_Xa Ia Mron'!AL16+'[1]3_Xa Kim Tan'!AL16+'[1]4_Xa Chu Rang'!AL16+'[1]5_Xa Po To'!AL16+'[1]6_Xa Ia Broai'!AL16+'[1]7_Xa Ia Tul'!AL16+'[1]8_Xa Chu Mo'!AL16+'[1]9_Xa Ia KDam'!AL16+'[1]10_Off'!AL16+'[1]11_Off'!AL16+'[1]12_Off'!AL16+'[1]13_Off'!AL16+'[1]14_Off'!AL16+'[1]15_Off'!AL16</f>
        <v>0</v>
      </c>
      <c r="AM17" s="304">
        <f>'[1]1_Xa Ia Trok'!AM16+'[1]2_Xa Ia Mron'!AM16+'[1]3_Xa Kim Tan'!AM16+'[1]4_Xa Chu Rang'!AM16+'[1]5_Xa Po To'!AM16+'[1]6_Xa Ia Broai'!AM16+'[1]7_Xa Ia Tul'!AM16+'[1]8_Xa Chu Mo'!AM16+'[1]9_Xa Ia KDam'!AM16+'[1]10_Off'!AM16+'[1]11_Off'!AM16+'[1]12_Off'!AM16+'[1]13_Off'!AM16+'[1]14_Off'!AM16+'[1]15_Off'!AM16</f>
        <v>0</v>
      </c>
      <c r="AN17" s="304">
        <f>'[1]1_Xa Ia Trok'!AN16+'[1]2_Xa Ia Mron'!AN16+'[1]3_Xa Kim Tan'!AN16+'[1]4_Xa Chu Rang'!AN16+'[1]5_Xa Po To'!AN16+'[1]6_Xa Ia Broai'!AN16+'[1]7_Xa Ia Tul'!AN16+'[1]8_Xa Chu Mo'!AN16+'[1]9_Xa Ia KDam'!AN16+'[1]10_Off'!AN16+'[1]11_Off'!AN16+'[1]12_Off'!AN16+'[1]13_Off'!AN16+'[1]14_Off'!AN16+'[1]15_Off'!AN16</f>
        <v>0</v>
      </c>
      <c r="AO17" s="304">
        <f>'[1]1_Xa Ia Trok'!AO16+'[1]2_Xa Ia Mron'!AO16+'[1]3_Xa Kim Tan'!AO16+'[1]4_Xa Chu Rang'!AO16+'[1]5_Xa Po To'!AO16+'[1]6_Xa Ia Broai'!AO16+'[1]7_Xa Ia Tul'!AO16+'[1]8_Xa Chu Mo'!AO16+'[1]9_Xa Ia KDam'!AO16+'[1]10_Off'!AO16+'[1]11_Off'!AO16+'[1]12_Off'!AO16+'[1]13_Off'!AO16+'[1]14_Off'!AO16+'[1]15_Off'!AO16</f>
        <v>0</v>
      </c>
      <c r="AP17" s="304">
        <f>'[1]1_Xa Ia Trok'!AP16+'[1]2_Xa Ia Mron'!AP16+'[1]3_Xa Kim Tan'!AP16+'[1]4_Xa Chu Rang'!AP16+'[1]5_Xa Po To'!AP16+'[1]6_Xa Ia Broai'!AP16+'[1]7_Xa Ia Tul'!AP16+'[1]8_Xa Chu Mo'!AP16+'[1]9_Xa Ia KDam'!AP16+'[1]10_Off'!AP16+'[1]11_Off'!AP16+'[1]12_Off'!AP16+'[1]13_Off'!AP16+'[1]14_Off'!AP16+'[1]15_Off'!AP16</f>
        <v>0</v>
      </c>
      <c r="AQ17" s="400">
        <f>'[1]1_Xa Ia Trok'!AQ16+'[1]2_Xa Ia Mron'!AQ16+'[1]3_Xa Kim Tan'!AQ16+'[1]4_Xa Chu Rang'!AQ16+'[1]5_Xa Po To'!AQ16+'[1]6_Xa Ia Broai'!AQ16+'[1]7_Xa Ia Tul'!AQ16+'[1]8_Xa Chu Mo'!AQ16+'[1]9_Xa Ia KDam'!AQ16+'[1]10_Off'!AQ16+'[1]11_Off'!AQ16+'[1]12_Off'!AQ16+'[1]13_Off'!AQ16+'[1]14_Off'!AQ16+'[1]15_Off'!AQ16</f>
        <v>0</v>
      </c>
      <c r="AR17" s="304">
        <f>'[1]1_Xa Ia Trok'!AR16+'[1]2_Xa Ia Mron'!AR16+'[1]3_Xa Kim Tan'!AR16+'[1]4_Xa Chu Rang'!AR16+'[1]5_Xa Po To'!AR16+'[1]6_Xa Ia Broai'!AR16+'[1]7_Xa Ia Tul'!AR16+'[1]8_Xa Chu Mo'!AR16+'[1]9_Xa Ia KDam'!AR16+'[1]10_Off'!AR16+'[1]11_Off'!AR16+'[1]12_Off'!AR16+'[1]13_Off'!AR16+'[1]14_Off'!AR16+'[1]15_Off'!AR16</f>
        <v>2</v>
      </c>
      <c r="AS17" s="304">
        <f>'[1]1_Xa Ia Trok'!AS16+'[1]2_Xa Ia Mron'!AS16+'[1]3_Xa Kim Tan'!AS16+'[1]4_Xa Chu Rang'!AS16+'[1]5_Xa Po To'!AS16+'[1]6_Xa Ia Broai'!AS16+'[1]7_Xa Ia Tul'!AS16+'[1]8_Xa Chu Mo'!AS16+'[1]9_Xa Ia KDam'!AS16+'[1]10_Off'!AS16+'[1]11_Off'!AS16+'[1]12_Off'!AS16+'[1]13_Off'!AS16+'[1]14_Off'!AS16+'[1]15_Off'!AS16</f>
        <v>41.334575000000001</v>
      </c>
    </row>
    <row r="18" spans="1:45" s="133" customFormat="1" ht="15.95" customHeight="1" x14ac:dyDescent="0.25">
      <c r="A18" s="402">
        <v>1.8</v>
      </c>
      <c r="B18" s="67" t="s">
        <v>40</v>
      </c>
      <c r="C18" s="1" t="s">
        <v>41</v>
      </c>
      <c r="D18" s="304">
        <f>'02 CH'!G18</f>
        <v>0</v>
      </c>
      <c r="E18" s="400">
        <f>F18+H18+I18+J18+K18+L18+M18+O18</f>
        <v>0</v>
      </c>
      <c r="F18" s="304">
        <f>'[1]1_Xa Ia Trok'!F17+'[1]2_Xa Ia Mron'!F17+'[1]3_Xa Kim Tan'!F17+'[1]4_Xa Chu Rang'!F17+'[1]5_Xa Po To'!F17+'[1]6_Xa Ia Broai'!F17+'[1]7_Xa Ia Tul'!F17+'[1]8_Xa Chu Mo'!F17+'[1]9_Xa Ia KDam'!F17+'[1]10_Off'!F17+'[1]11_Off'!F17+'[1]12_Off'!F17+'[1]13_Off'!F17+'[1]14_Off'!F17+'[1]15_Off'!F17</f>
        <v>0</v>
      </c>
      <c r="G18" s="304">
        <f>'[1]1_Xa Ia Trok'!G17+'[1]2_Xa Ia Mron'!G17+'[1]3_Xa Kim Tan'!G17+'[1]4_Xa Chu Rang'!G17+'[1]5_Xa Po To'!G17+'[1]6_Xa Ia Broai'!G17+'[1]7_Xa Ia Tul'!G17+'[1]8_Xa Chu Mo'!G17+'[1]9_Xa Ia KDam'!G17+'[1]10_Off'!G17+'[1]11_Off'!G17+'[1]12_Off'!G17+'[1]13_Off'!G17+'[1]14_Off'!G17+'[1]15_Off'!G17</f>
        <v>0</v>
      </c>
      <c r="H18" s="304">
        <f>'[1]1_Xa Ia Trok'!H17+'[1]2_Xa Ia Mron'!H17+'[1]3_Xa Kim Tan'!H17+'[1]4_Xa Chu Rang'!H17+'[1]5_Xa Po To'!H17+'[1]6_Xa Ia Broai'!H17+'[1]7_Xa Ia Tul'!H17+'[1]8_Xa Chu Mo'!H17+'[1]9_Xa Ia KDam'!H17+'[1]10_Off'!H17+'[1]11_Off'!H17+'[1]12_Off'!H17+'[1]13_Off'!H17+'[1]14_Off'!H17+'[1]15_Off'!H17</f>
        <v>0</v>
      </c>
      <c r="I18" s="304">
        <f>'[1]1_Xa Ia Trok'!I17+'[1]2_Xa Ia Mron'!I17+'[1]3_Xa Kim Tan'!I17+'[1]4_Xa Chu Rang'!I17+'[1]5_Xa Po To'!I17+'[1]6_Xa Ia Broai'!I17+'[1]7_Xa Ia Tul'!I17+'[1]8_Xa Chu Mo'!I17+'[1]9_Xa Ia KDam'!I17+'[1]10_Off'!I17+'[1]11_Off'!I17+'[1]12_Off'!I17+'[1]13_Off'!I17+'[1]14_Off'!I17+'[1]15_Off'!I17</f>
        <v>0</v>
      </c>
      <c r="J18" s="304">
        <f>'[1]1_Xa Ia Trok'!J17+'[1]2_Xa Ia Mron'!J17+'[1]3_Xa Kim Tan'!J17+'[1]4_Xa Chu Rang'!J17+'[1]5_Xa Po To'!J17+'[1]6_Xa Ia Broai'!J17+'[1]7_Xa Ia Tul'!J17+'[1]8_Xa Chu Mo'!J17+'[1]9_Xa Ia KDam'!J17+'[1]10_Off'!J17+'[1]11_Off'!J17+'[1]12_Off'!J17+'[1]13_Off'!J17+'[1]14_Off'!J17+'[1]15_Off'!J17</f>
        <v>0</v>
      </c>
      <c r="K18" s="304">
        <f>'[1]1_Xa Ia Trok'!K17+'[1]2_Xa Ia Mron'!K17+'[1]3_Xa Kim Tan'!K17+'[1]4_Xa Chu Rang'!K17+'[1]5_Xa Po To'!K17+'[1]6_Xa Ia Broai'!K17+'[1]7_Xa Ia Tul'!K17+'[1]8_Xa Chu Mo'!K17+'[1]9_Xa Ia KDam'!K17+'[1]10_Off'!K17+'[1]11_Off'!K17+'[1]12_Off'!K17+'[1]13_Off'!K17+'[1]14_Off'!K17+'[1]15_Off'!K17</f>
        <v>0</v>
      </c>
      <c r="L18" s="304">
        <f>'[1]1_Xa Ia Trok'!L17+'[1]2_Xa Ia Mron'!L17+'[1]3_Xa Kim Tan'!L17+'[1]4_Xa Chu Rang'!L17+'[1]5_Xa Po To'!L17+'[1]6_Xa Ia Broai'!L17+'[1]7_Xa Ia Tul'!L17+'[1]8_Xa Chu Mo'!L17+'[1]9_Xa Ia KDam'!L17+'[1]10_Off'!L17+'[1]11_Off'!L17+'[1]12_Off'!L17+'[1]13_Off'!L17+'[1]14_Off'!L17+'[1]15_Off'!L17</f>
        <v>0</v>
      </c>
      <c r="M18" s="304">
        <f>'[1]1_Xa Ia Trok'!M17+'[1]2_Xa Ia Mron'!M17+'[1]3_Xa Kim Tan'!M17+'[1]4_Xa Chu Rang'!M17+'[1]5_Xa Po To'!M17+'[1]6_Xa Ia Broai'!M17+'[1]7_Xa Ia Tul'!M17+'[1]8_Xa Chu Mo'!M17+'[1]9_Xa Ia KDam'!M17+'[1]10_Off'!M17+'[1]11_Off'!M17+'[1]12_Off'!M17+'[1]13_Off'!M17+'[1]14_Off'!M17+'[1]15_Off'!M17</f>
        <v>0</v>
      </c>
      <c r="N18" s="304">
        <f>'[1]1_Xa Ia Trok'!N17+'[1]2_Xa Ia Mron'!N17+'[1]3_Xa Kim Tan'!N17+'[1]4_Xa Chu Rang'!N17+'[1]5_Xa Po To'!N17+'[1]6_Xa Ia Broai'!N17+'[1]7_Xa Ia Tul'!N17+'[1]8_Xa Chu Mo'!N17+'[1]9_Xa Ia KDam'!N17+'[1]10_Off'!N17+'[1]11_Off'!N17+'[1]12_Off'!N17+'[1]13_Off'!N17+'[1]14_Off'!N17+'[1]15_Off'!N17</f>
        <v>0</v>
      </c>
      <c r="O18" s="304">
        <f>'[1]1_Xa Ia Trok'!O17+'[1]2_Xa Ia Mron'!O17+'[1]3_Xa Kim Tan'!O17+'[1]4_Xa Chu Rang'!O17+'[1]5_Xa Po To'!O17+'[1]6_Xa Ia Broai'!O17+'[1]7_Xa Ia Tul'!O17+'[1]8_Xa Chu Mo'!O17+'[1]9_Xa Ia KDam'!O17+'[1]10_Off'!O17+'[1]11_Off'!O17+'[1]12_Off'!O17+'[1]13_Off'!O17+'[1]14_Off'!O17+'[1]15_Off'!O17</f>
        <v>0</v>
      </c>
      <c r="P18" s="400">
        <f>'[1]1_Xa Ia Trok'!P17+'[1]2_Xa Ia Mron'!P17+'[1]3_Xa Kim Tan'!P17+'[1]4_Xa Chu Rang'!P17+'[1]5_Xa Po To'!P17+'[1]6_Xa Ia Broai'!P17+'[1]7_Xa Ia Tul'!P17+'[1]8_Xa Chu Mo'!P17+'[1]9_Xa Ia KDam'!P17+'[1]10_Off'!P17+'[1]11_Off'!P17+'[1]12_Off'!P17+'[1]13_Off'!P17+'[1]14_Off'!P17+'[1]15_Off'!P17</f>
        <v>0</v>
      </c>
      <c r="Q18" s="304">
        <f>'[1]1_Xa Ia Trok'!Q17+'[1]2_Xa Ia Mron'!Q17+'[1]3_Xa Kim Tan'!Q17+'[1]4_Xa Chu Rang'!Q17+'[1]5_Xa Po To'!Q17+'[1]6_Xa Ia Broai'!Q17+'[1]7_Xa Ia Tul'!Q17+'[1]8_Xa Chu Mo'!Q17+'[1]9_Xa Ia KDam'!Q17+'[1]10_Off'!Q17+'[1]11_Off'!Q17+'[1]12_Off'!Q17+'[1]13_Off'!Q17+'[1]14_Off'!Q17+'[1]15_Off'!Q17</f>
        <v>0</v>
      </c>
      <c r="R18" s="304">
        <f>'[1]1_Xa Ia Trok'!R17+'[1]2_Xa Ia Mron'!R17+'[1]3_Xa Kim Tan'!R17+'[1]4_Xa Chu Rang'!R17+'[1]5_Xa Po To'!R17+'[1]6_Xa Ia Broai'!R17+'[1]7_Xa Ia Tul'!R17+'[1]8_Xa Chu Mo'!R17+'[1]9_Xa Ia KDam'!R17+'[1]10_Off'!R17+'[1]11_Off'!R17+'[1]12_Off'!R17+'[1]13_Off'!R17+'[1]14_Off'!R17+'[1]15_Off'!R17</f>
        <v>0</v>
      </c>
      <c r="S18" s="304">
        <f>'[1]1_Xa Ia Trok'!S17+'[1]2_Xa Ia Mron'!S17+'[1]3_Xa Kim Tan'!S17+'[1]4_Xa Chu Rang'!S17+'[1]5_Xa Po To'!S17+'[1]6_Xa Ia Broai'!S17+'[1]7_Xa Ia Tul'!S17+'[1]8_Xa Chu Mo'!S17+'[1]9_Xa Ia KDam'!S17+'[1]10_Off'!S17+'[1]11_Off'!S17+'[1]12_Off'!S17+'[1]13_Off'!S17+'[1]14_Off'!S17+'[1]15_Off'!S17</f>
        <v>0</v>
      </c>
      <c r="T18" s="304">
        <f>'[1]1_Xa Ia Trok'!T17+'[1]2_Xa Ia Mron'!T17+'[1]3_Xa Kim Tan'!T17+'[1]4_Xa Chu Rang'!T17+'[1]5_Xa Po To'!T17+'[1]6_Xa Ia Broai'!T17+'[1]7_Xa Ia Tul'!T17+'[1]8_Xa Chu Mo'!T17+'[1]9_Xa Ia KDam'!T17+'[1]10_Off'!T17+'[1]11_Off'!T17+'[1]12_Off'!T17+'[1]13_Off'!T17+'[1]14_Off'!T17+'[1]15_Off'!T17</f>
        <v>0</v>
      </c>
      <c r="U18" s="304">
        <f>'[1]1_Xa Ia Trok'!U17+'[1]2_Xa Ia Mron'!U17+'[1]3_Xa Kim Tan'!U17+'[1]4_Xa Chu Rang'!U17+'[1]5_Xa Po To'!U17+'[1]6_Xa Ia Broai'!U17+'[1]7_Xa Ia Tul'!U17+'[1]8_Xa Chu Mo'!U17+'[1]9_Xa Ia KDam'!U17+'[1]10_Off'!U17+'[1]11_Off'!U17+'[1]12_Off'!U17+'[1]13_Off'!U17+'[1]14_Off'!U17+'[1]15_Off'!U17</f>
        <v>0</v>
      </c>
      <c r="V18" s="304">
        <f>'[1]1_Xa Ia Trok'!V17+'[1]2_Xa Ia Mron'!V17+'[1]3_Xa Kim Tan'!V17+'[1]4_Xa Chu Rang'!V17+'[1]5_Xa Po To'!V17+'[1]6_Xa Ia Broai'!V17+'[1]7_Xa Ia Tul'!V17+'[1]8_Xa Chu Mo'!V17+'[1]9_Xa Ia KDam'!V17+'[1]10_Off'!V17+'[1]11_Off'!V17+'[1]12_Off'!V17+'[1]13_Off'!V17+'[1]14_Off'!V17+'[1]15_Off'!V17</f>
        <v>0</v>
      </c>
      <c r="W18" s="304">
        <f>'[1]1_Xa Ia Trok'!W17+'[1]2_Xa Ia Mron'!W17+'[1]3_Xa Kim Tan'!W17+'[1]4_Xa Chu Rang'!W17+'[1]5_Xa Po To'!W17+'[1]6_Xa Ia Broai'!W17+'[1]7_Xa Ia Tul'!W17+'[1]8_Xa Chu Mo'!W17+'[1]9_Xa Ia KDam'!W17+'[1]10_Off'!W17+'[1]11_Off'!W17+'[1]12_Off'!W17+'[1]13_Off'!W17+'[1]14_Off'!W17+'[1]15_Off'!W17</f>
        <v>0</v>
      </c>
      <c r="X18" s="304">
        <f>'[1]1_Xa Ia Trok'!X17+'[1]2_Xa Ia Mron'!X17+'[1]3_Xa Kim Tan'!X17+'[1]4_Xa Chu Rang'!X17+'[1]5_Xa Po To'!X17+'[1]6_Xa Ia Broai'!X17+'[1]7_Xa Ia Tul'!X17+'[1]8_Xa Chu Mo'!X17+'[1]9_Xa Ia KDam'!X17+'[1]10_Off'!X17+'[1]11_Off'!X17+'[1]12_Off'!X17+'[1]13_Off'!X17+'[1]14_Off'!X17+'[1]15_Off'!X17</f>
        <v>0</v>
      </c>
      <c r="Y18" s="304">
        <f>'[1]1_Xa Ia Trok'!Y17+'[1]2_Xa Ia Mron'!Y17+'[1]3_Xa Kim Tan'!Y17+'[1]4_Xa Chu Rang'!Y17+'[1]5_Xa Po To'!Y17+'[1]6_Xa Ia Broai'!Y17+'[1]7_Xa Ia Tul'!Y17+'[1]8_Xa Chu Mo'!Y17+'[1]9_Xa Ia KDam'!Y17+'[1]10_Off'!Y17+'[1]11_Off'!Y17+'[1]12_Off'!Y17+'[1]13_Off'!Y17+'[1]14_Off'!Y17+'[1]15_Off'!Y17</f>
        <v>0</v>
      </c>
      <c r="Z18" s="304">
        <f>'[1]1_Xa Ia Trok'!Z17+'[1]2_Xa Ia Mron'!Z17+'[1]3_Xa Kim Tan'!Z17+'[1]4_Xa Chu Rang'!Z17+'[1]5_Xa Po To'!Z17+'[1]6_Xa Ia Broai'!Z17+'[1]7_Xa Ia Tul'!Z17+'[1]8_Xa Chu Mo'!Z17+'[1]9_Xa Ia KDam'!Z17+'[1]10_Off'!Z17+'[1]11_Off'!Z17+'[1]12_Off'!Z17+'[1]13_Off'!Z17+'[1]14_Off'!Z17+'[1]15_Off'!Z17</f>
        <v>0</v>
      </c>
      <c r="AA18" s="304">
        <f>'[1]1_Xa Ia Trok'!AA17+'[1]2_Xa Ia Mron'!AA17+'[1]3_Xa Kim Tan'!AA17+'[1]4_Xa Chu Rang'!AA17+'[1]5_Xa Po To'!AA17+'[1]6_Xa Ia Broai'!AA17+'[1]7_Xa Ia Tul'!AA17+'[1]8_Xa Chu Mo'!AA17+'[1]9_Xa Ia KDam'!AA17+'[1]10_Off'!AA17+'[1]11_Off'!AA17+'[1]12_Off'!AA17+'[1]13_Off'!AA17+'[1]14_Off'!AA17+'[1]15_Off'!AA17</f>
        <v>0</v>
      </c>
      <c r="AB18" s="304">
        <f>'[1]1_Xa Ia Trok'!AB17+'[1]2_Xa Ia Mron'!AB17+'[1]3_Xa Kim Tan'!AB17+'[1]4_Xa Chu Rang'!AB17+'[1]5_Xa Po To'!AB17+'[1]6_Xa Ia Broai'!AB17+'[1]7_Xa Ia Tul'!AB17+'[1]8_Xa Chu Mo'!AB17+'[1]9_Xa Ia KDam'!AB17+'[1]10_Off'!AB17+'[1]11_Off'!AB17+'[1]12_Off'!AB17+'[1]13_Off'!AB17+'[1]14_Off'!AB17+'[1]15_Off'!AB17</f>
        <v>0</v>
      </c>
      <c r="AC18" s="304">
        <f>'[1]1_Xa Ia Trok'!AC17+'[1]2_Xa Ia Mron'!AC17+'[1]3_Xa Kim Tan'!AC17+'[1]4_Xa Chu Rang'!AC17+'[1]5_Xa Po To'!AC17+'[1]6_Xa Ia Broai'!AC17+'[1]7_Xa Ia Tul'!AC17+'[1]8_Xa Chu Mo'!AC17+'[1]9_Xa Ia KDam'!AC17+'[1]10_Off'!AC17+'[1]11_Off'!AC17+'[1]12_Off'!AC17+'[1]13_Off'!AC17+'[1]14_Off'!AC17+'[1]15_Off'!AC17</f>
        <v>0</v>
      </c>
      <c r="AD18" s="304">
        <f>'[1]1_Xa Ia Trok'!AD17+'[1]2_Xa Ia Mron'!AD17+'[1]3_Xa Kim Tan'!AD17+'[1]4_Xa Chu Rang'!AD17+'[1]5_Xa Po To'!AD17+'[1]6_Xa Ia Broai'!AD17+'[1]7_Xa Ia Tul'!AD17+'[1]8_Xa Chu Mo'!AD17+'[1]9_Xa Ia KDam'!AD17+'[1]10_Off'!AD17+'[1]11_Off'!AD17+'[1]12_Off'!AD17+'[1]13_Off'!AD17+'[1]14_Off'!AD17+'[1]15_Off'!AD17</f>
        <v>0</v>
      </c>
      <c r="AE18" s="304">
        <f>'[1]1_Xa Ia Trok'!AE17+'[1]2_Xa Ia Mron'!AE17+'[1]3_Xa Kim Tan'!AE17+'[1]4_Xa Chu Rang'!AE17+'[1]5_Xa Po To'!AE17+'[1]6_Xa Ia Broai'!AE17+'[1]7_Xa Ia Tul'!AE17+'[1]8_Xa Chu Mo'!AE17+'[1]9_Xa Ia KDam'!AE17+'[1]10_Off'!AE17+'[1]11_Off'!AE17+'[1]12_Off'!AE17+'[1]13_Off'!AE17+'[1]14_Off'!AE17+'[1]15_Off'!AE17</f>
        <v>0</v>
      </c>
      <c r="AF18" s="304">
        <f>'[1]1_Xa Ia Trok'!AF17+'[1]2_Xa Ia Mron'!AF17+'[1]3_Xa Kim Tan'!AF17+'[1]4_Xa Chu Rang'!AF17+'[1]5_Xa Po To'!AF17+'[1]6_Xa Ia Broai'!AF17+'[1]7_Xa Ia Tul'!AF17+'[1]8_Xa Chu Mo'!AF17+'[1]9_Xa Ia KDam'!AF17+'[1]10_Off'!AF17+'[1]11_Off'!AF17+'[1]12_Off'!AF17+'[1]13_Off'!AF17+'[1]14_Off'!AF17+'[1]15_Off'!AF17</f>
        <v>0</v>
      </c>
      <c r="AG18" s="304">
        <f>'[1]1_Xa Ia Trok'!AG17+'[1]2_Xa Ia Mron'!AG17+'[1]3_Xa Kim Tan'!AG17+'[1]4_Xa Chu Rang'!AG17+'[1]5_Xa Po To'!AG17+'[1]6_Xa Ia Broai'!AG17+'[1]7_Xa Ia Tul'!AG17+'[1]8_Xa Chu Mo'!AG17+'[1]9_Xa Ia KDam'!AG17+'[1]10_Off'!AG17+'[1]11_Off'!AG17+'[1]12_Off'!AG17+'[1]13_Off'!AG17+'[1]14_Off'!AG17+'[1]15_Off'!AG17</f>
        <v>0</v>
      </c>
      <c r="AH18" s="304">
        <f>'[1]1_Xa Ia Trok'!AH17+'[1]2_Xa Ia Mron'!AH17+'[1]3_Xa Kim Tan'!AH17+'[1]4_Xa Chu Rang'!AH17+'[1]5_Xa Po To'!AH17+'[1]6_Xa Ia Broai'!AH17+'[1]7_Xa Ia Tul'!AH17+'[1]8_Xa Chu Mo'!AH17+'[1]9_Xa Ia KDam'!AH17+'[1]10_Off'!AH17+'[1]11_Off'!AH17+'[1]12_Off'!AH17+'[1]13_Off'!AH17+'[1]14_Off'!AH17+'[1]15_Off'!AH17</f>
        <v>0</v>
      </c>
      <c r="AI18" s="304">
        <f>'[1]1_Xa Ia Trok'!AI17+'[1]2_Xa Ia Mron'!AI17+'[1]3_Xa Kim Tan'!AI17+'[1]4_Xa Chu Rang'!AI17+'[1]5_Xa Po To'!AI17+'[1]6_Xa Ia Broai'!AI17+'[1]7_Xa Ia Tul'!AI17+'[1]8_Xa Chu Mo'!AI17+'[1]9_Xa Ia KDam'!AI17+'[1]10_Off'!AI17+'[1]11_Off'!AI17+'[1]12_Off'!AI17+'[1]13_Off'!AI17+'[1]14_Off'!AI17+'[1]15_Off'!AI17</f>
        <v>0</v>
      </c>
      <c r="AJ18" s="304">
        <f>'[1]1_Xa Ia Trok'!AJ17+'[1]2_Xa Ia Mron'!AJ17+'[1]3_Xa Kim Tan'!AJ17+'[1]4_Xa Chu Rang'!AJ17+'[1]5_Xa Po To'!AJ17+'[1]6_Xa Ia Broai'!AJ17+'[1]7_Xa Ia Tul'!AJ17+'[1]8_Xa Chu Mo'!AJ17+'[1]9_Xa Ia KDam'!AJ17+'[1]10_Off'!AJ17+'[1]11_Off'!AJ17+'[1]12_Off'!AJ17+'[1]13_Off'!AJ17+'[1]14_Off'!AJ17+'[1]15_Off'!AJ17</f>
        <v>0</v>
      </c>
      <c r="AK18" s="304">
        <f>'[1]1_Xa Ia Trok'!AK17+'[1]2_Xa Ia Mron'!AK17+'[1]3_Xa Kim Tan'!AK17+'[1]4_Xa Chu Rang'!AK17+'[1]5_Xa Po To'!AK17+'[1]6_Xa Ia Broai'!AK17+'[1]7_Xa Ia Tul'!AK17+'[1]8_Xa Chu Mo'!AK17+'[1]9_Xa Ia KDam'!AK17+'[1]10_Off'!AK17+'[1]11_Off'!AK17+'[1]12_Off'!AK17+'[1]13_Off'!AK17+'[1]14_Off'!AK17+'[1]15_Off'!AK17</f>
        <v>0</v>
      </c>
      <c r="AL18" s="304">
        <f>'[1]1_Xa Ia Trok'!AL17+'[1]2_Xa Ia Mron'!AL17+'[1]3_Xa Kim Tan'!AL17+'[1]4_Xa Chu Rang'!AL17+'[1]5_Xa Po To'!AL17+'[1]6_Xa Ia Broai'!AL17+'[1]7_Xa Ia Tul'!AL17+'[1]8_Xa Chu Mo'!AL17+'[1]9_Xa Ia KDam'!AL17+'[1]10_Off'!AL17+'[1]11_Off'!AL17+'[1]12_Off'!AL17+'[1]13_Off'!AL17+'[1]14_Off'!AL17+'[1]15_Off'!AL17</f>
        <v>0</v>
      </c>
      <c r="AM18" s="304">
        <f>'[1]1_Xa Ia Trok'!AM17+'[1]2_Xa Ia Mron'!AM17+'[1]3_Xa Kim Tan'!AM17+'[1]4_Xa Chu Rang'!AM17+'[1]5_Xa Po To'!AM17+'[1]6_Xa Ia Broai'!AM17+'[1]7_Xa Ia Tul'!AM17+'[1]8_Xa Chu Mo'!AM17+'[1]9_Xa Ia KDam'!AM17+'[1]10_Off'!AM17+'[1]11_Off'!AM17+'[1]12_Off'!AM17+'[1]13_Off'!AM17+'[1]14_Off'!AM17+'[1]15_Off'!AM17</f>
        <v>0</v>
      </c>
      <c r="AN18" s="304">
        <f>'[1]1_Xa Ia Trok'!AN17+'[1]2_Xa Ia Mron'!AN17+'[1]3_Xa Kim Tan'!AN17+'[1]4_Xa Chu Rang'!AN17+'[1]5_Xa Po To'!AN17+'[1]6_Xa Ia Broai'!AN17+'[1]7_Xa Ia Tul'!AN17+'[1]8_Xa Chu Mo'!AN17+'[1]9_Xa Ia KDam'!AN17+'[1]10_Off'!AN17+'[1]11_Off'!AN17+'[1]12_Off'!AN17+'[1]13_Off'!AN17+'[1]14_Off'!AN17+'[1]15_Off'!AN17</f>
        <v>0</v>
      </c>
      <c r="AO18" s="304">
        <f>'[1]1_Xa Ia Trok'!AO17+'[1]2_Xa Ia Mron'!AO17+'[1]3_Xa Kim Tan'!AO17+'[1]4_Xa Chu Rang'!AO17+'[1]5_Xa Po To'!AO17+'[1]6_Xa Ia Broai'!AO17+'[1]7_Xa Ia Tul'!AO17+'[1]8_Xa Chu Mo'!AO17+'[1]9_Xa Ia KDam'!AO17+'[1]10_Off'!AO17+'[1]11_Off'!AO17+'[1]12_Off'!AO17+'[1]13_Off'!AO17+'[1]14_Off'!AO17+'[1]15_Off'!AO17</f>
        <v>0</v>
      </c>
      <c r="AP18" s="304">
        <f>'[1]1_Xa Ia Trok'!AP17+'[1]2_Xa Ia Mron'!AP17+'[1]3_Xa Kim Tan'!AP17+'[1]4_Xa Chu Rang'!AP17+'[1]5_Xa Po To'!AP17+'[1]6_Xa Ia Broai'!AP17+'[1]7_Xa Ia Tul'!AP17+'[1]8_Xa Chu Mo'!AP17+'[1]9_Xa Ia KDam'!AP17+'[1]10_Off'!AP17+'[1]11_Off'!AP17+'[1]12_Off'!AP17+'[1]13_Off'!AP17+'[1]14_Off'!AP17+'[1]15_Off'!AP17</f>
        <v>0</v>
      </c>
      <c r="AQ18" s="400">
        <f>'[1]1_Xa Ia Trok'!AQ17+'[1]2_Xa Ia Mron'!AQ17+'[1]3_Xa Kim Tan'!AQ17+'[1]4_Xa Chu Rang'!AQ17+'[1]5_Xa Po To'!AQ17+'[1]6_Xa Ia Broai'!AQ17+'[1]7_Xa Ia Tul'!AQ17+'[1]8_Xa Chu Mo'!AQ17+'[1]9_Xa Ia KDam'!AQ17+'[1]10_Off'!AQ17+'[1]11_Off'!AQ17+'[1]12_Off'!AQ17+'[1]13_Off'!AQ17+'[1]14_Off'!AQ17+'[1]15_Off'!AQ17</f>
        <v>0</v>
      </c>
      <c r="AR18" s="304">
        <f>'[1]1_Xa Ia Trok'!AR17+'[1]2_Xa Ia Mron'!AR17+'[1]3_Xa Kim Tan'!AR17+'[1]4_Xa Chu Rang'!AR17+'[1]5_Xa Po To'!AR17+'[1]6_Xa Ia Broai'!AR17+'[1]7_Xa Ia Tul'!AR17+'[1]8_Xa Chu Mo'!AR17+'[1]9_Xa Ia KDam'!AR17+'[1]10_Off'!AR17+'[1]11_Off'!AR17+'[1]12_Off'!AR17+'[1]13_Off'!AR17+'[1]14_Off'!AR17+'[1]15_Off'!AR17</f>
        <v>0</v>
      </c>
      <c r="AS18" s="304">
        <f>'[1]1_Xa Ia Trok'!AS17+'[1]2_Xa Ia Mron'!AS17+'[1]3_Xa Kim Tan'!AS17+'[1]4_Xa Chu Rang'!AS17+'[1]5_Xa Po To'!AS17+'[1]6_Xa Ia Broai'!AS17+'[1]7_Xa Ia Tul'!AS17+'[1]8_Xa Chu Mo'!AS17+'[1]9_Xa Ia KDam'!AS17+'[1]10_Off'!AS17+'[1]11_Off'!AS17+'[1]12_Off'!AS17+'[1]13_Off'!AS17+'[1]14_Off'!AS17+'[1]15_Off'!AS17</f>
        <v>0</v>
      </c>
    </row>
    <row r="19" spans="1:45" s="133" customFormat="1" ht="15.95" customHeight="1" x14ac:dyDescent="0.25">
      <c r="A19" s="402">
        <v>1.9</v>
      </c>
      <c r="B19" s="67" t="s">
        <v>42</v>
      </c>
      <c r="C19" s="1" t="s">
        <v>43</v>
      </c>
      <c r="D19" s="304">
        <f>'02 CH'!G19</f>
        <v>81.604782999999998</v>
      </c>
      <c r="E19" s="400">
        <f>F19+H19+I19+J19+K19+L19+M19+N19</f>
        <v>0</v>
      </c>
      <c r="F19" s="304">
        <f>'[1]1_Xa Ia Trok'!F18+'[1]2_Xa Ia Mron'!F18+'[1]3_Xa Kim Tan'!F18+'[1]4_Xa Chu Rang'!F18+'[1]5_Xa Po To'!F18+'[1]6_Xa Ia Broai'!F18+'[1]7_Xa Ia Tul'!F18+'[1]8_Xa Chu Mo'!F18+'[1]9_Xa Ia KDam'!F18+'[1]10_Off'!F18+'[1]11_Off'!F18+'[1]12_Off'!F18+'[1]13_Off'!F18+'[1]14_Off'!F18+'[1]15_Off'!F18</f>
        <v>0</v>
      </c>
      <c r="G19" s="304">
        <f>'[1]1_Xa Ia Trok'!G18+'[1]2_Xa Ia Mron'!G18+'[1]3_Xa Kim Tan'!G18+'[1]4_Xa Chu Rang'!G18+'[1]5_Xa Po To'!G18+'[1]6_Xa Ia Broai'!G18+'[1]7_Xa Ia Tul'!G18+'[1]8_Xa Chu Mo'!G18+'[1]9_Xa Ia KDam'!G18+'[1]10_Off'!G18+'[1]11_Off'!G18+'[1]12_Off'!G18+'[1]13_Off'!G18+'[1]14_Off'!G18+'[1]15_Off'!G18</f>
        <v>0</v>
      </c>
      <c r="H19" s="304">
        <f>'[1]1_Xa Ia Trok'!H18+'[1]2_Xa Ia Mron'!H18+'[1]3_Xa Kim Tan'!H18+'[1]4_Xa Chu Rang'!H18+'[1]5_Xa Po To'!H18+'[1]6_Xa Ia Broai'!H18+'[1]7_Xa Ia Tul'!H18+'[1]8_Xa Chu Mo'!H18+'[1]9_Xa Ia KDam'!H18+'[1]10_Off'!H18+'[1]11_Off'!H18+'[1]12_Off'!H18+'[1]13_Off'!H18+'[1]14_Off'!H18+'[1]15_Off'!H18</f>
        <v>0</v>
      </c>
      <c r="I19" s="304">
        <f>'[1]1_Xa Ia Trok'!I18+'[1]2_Xa Ia Mron'!I18+'[1]3_Xa Kim Tan'!I18+'[1]4_Xa Chu Rang'!I18+'[1]5_Xa Po To'!I18+'[1]6_Xa Ia Broai'!I18+'[1]7_Xa Ia Tul'!I18+'[1]8_Xa Chu Mo'!I18+'[1]9_Xa Ia KDam'!I18+'[1]10_Off'!I18+'[1]11_Off'!I18+'[1]12_Off'!I18+'[1]13_Off'!I18+'[1]14_Off'!I18+'[1]15_Off'!I18</f>
        <v>0</v>
      </c>
      <c r="J19" s="304">
        <f>'[1]1_Xa Ia Trok'!J18+'[1]2_Xa Ia Mron'!J18+'[1]3_Xa Kim Tan'!J18+'[1]4_Xa Chu Rang'!J18+'[1]5_Xa Po To'!J18+'[1]6_Xa Ia Broai'!J18+'[1]7_Xa Ia Tul'!J18+'[1]8_Xa Chu Mo'!J18+'[1]9_Xa Ia KDam'!J18+'[1]10_Off'!J18+'[1]11_Off'!J18+'[1]12_Off'!J18+'[1]13_Off'!J18+'[1]14_Off'!J18+'[1]15_Off'!J18</f>
        <v>0</v>
      </c>
      <c r="K19" s="304">
        <f>'[1]1_Xa Ia Trok'!K18+'[1]2_Xa Ia Mron'!K18+'[1]3_Xa Kim Tan'!K18+'[1]4_Xa Chu Rang'!K18+'[1]5_Xa Po To'!K18+'[1]6_Xa Ia Broai'!K18+'[1]7_Xa Ia Tul'!K18+'[1]8_Xa Chu Mo'!K18+'[1]9_Xa Ia KDam'!K18+'[1]10_Off'!K18+'[1]11_Off'!K18+'[1]12_Off'!K18+'[1]13_Off'!K18+'[1]14_Off'!K18+'[1]15_Off'!K18</f>
        <v>0</v>
      </c>
      <c r="L19" s="304">
        <f>'[1]1_Xa Ia Trok'!L18+'[1]2_Xa Ia Mron'!L18+'[1]3_Xa Kim Tan'!L18+'[1]4_Xa Chu Rang'!L18+'[1]5_Xa Po To'!L18+'[1]6_Xa Ia Broai'!L18+'[1]7_Xa Ia Tul'!L18+'[1]8_Xa Chu Mo'!L18+'[1]9_Xa Ia KDam'!L18+'[1]10_Off'!L18+'[1]11_Off'!L18+'[1]12_Off'!L18+'[1]13_Off'!L18+'[1]14_Off'!L18+'[1]15_Off'!L18</f>
        <v>0</v>
      </c>
      <c r="M19" s="304">
        <f>'[1]1_Xa Ia Trok'!M18+'[1]2_Xa Ia Mron'!M18+'[1]3_Xa Kim Tan'!M18+'[1]4_Xa Chu Rang'!M18+'[1]5_Xa Po To'!M18+'[1]6_Xa Ia Broai'!M18+'[1]7_Xa Ia Tul'!M18+'[1]8_Xa Chu Mo'!M18+'[1]9_Xa Ia KDam'!M18+'[1]10_Off'!M18+'[1]11_Off'!M18+'[1]12_Off'!M18+'[1]13_Off'!M18+'[1]14_Off'!M18+'[1]15_Off'!M18</f>
        <v>0</v>
      </c>
      <c r="N19" s="304">
        <f>'[1]1_Xa Ia Trok'!N18+'[1]2_Xa Ia Mron'!N18+'[1]3_Xa Kim Tan'!N18+'[1]4_Xa Chu Rang'!N18+'[1]5_Xa Po To'!N18+'[1]6_Xa Ia Broai'!N18+'[1]7_Xa Ia Tul'!N18+'[1]8_Xa Chu Mo'!N18+'[1]9_Xa Ia KDam'!N18+'[1]10_Off'!N18+'[1]11_Off'!N18+'[1]12_Off'!N18+'[1]13_Off'!N18+'[1]14_Off'!N18+'[1]15_Off'!N18</f>
        <v>0</v>
      </c>
      <c r="O19" s="304">
        <f>'[1]1_Xa Ia Trok'!O18+'[1]2_Xa Ia Mron'!O18+'[1]3_Xa Kim Tan'!O18+'[1]4_Xa Chu Rang'!O18+'[1]5_Xa Po To'!O18+'[1]6_Xa Ia Broai'!O18+'[1]7_Xa Ia Tul'!O18+'[1]8_Xa Chu Mo'!O18+'[1]9_Xa Ia KDam'!O18+'[1]10_Off'!O18+'[1]11_Off'!O18+'[1]12_Off'!O18+'[1]13_Off'!O18+'[1]14_Off'!O18+'[1]15_Off'!O18</f>
        <v>81.604782999999998</v>
      </c>
      <c r="P19" s="400">
        <f>'[1]1_Xa Ia Trok'!P18+'[1]2_Xa Ia Mron'!P18+'[1]3_Xa Kim Tan'!P18+'[1]4_Xa Chu Rang'!P18+'[1]5_Xa Po To'!P18+'[1]6_Xa Ia Broai'!P18+'[1]7_Xa Ia Tul'!P18+'[1]8_Xa Chu Mo'!P18+'[1]9_Xa Ia KDam'!P18+'[1]10_Off'!P18+'[1]11_Off'!P18+'[1]12_Off'!P18+'[1]13_Off'!P18+'[1]14_Off'!P18+'[1]15_Off'!P18</f>
        <v>0</v>
      </c>
      <c r="Q19" s="304">
        <f>'[1]1_Xa Ia Trok'!Q18+'[1]2_Xa Ia Mron'!Q18+'[1]3_Xa Kim Tan'!Q18+'[1]4_Xa Chu Rang'!Q18+'[1]5_Xa Po To'!Q18+'[1]6_Xa Ia Broai'!Q18+'[1]7_Xa Ia Tul'!Q18+'[1]8_Xa Chu Mo'!Q18+'[1]9_Xa Ia KDam'!Q18+'[1]10_Off'!Q18+'[1]11_Off'!Q18+'[1]12_Off'!Q18+'[1]13_Off'!Q18+'[1]14_Off'!Q18+'[1]15_Off'!Q18</f>
        <v>0</v>
      </c>
      <c r="R19" s="304">
        <f>'[1]1_Xa Ia Trok'!R18+'[1]2_Xa Ia Mron'!R18+'[1]3_Xa Kim Tan'!R18+'[1]4_Xa Chu Rang'!R18+'[1]5_Xa Po To'!R18+'[1]6_Xa Ia Broai'!R18+'[1]7_Xa Ia Tul'!R18+'[1]8_Xa Chu Mo'!R18+'[1]9_Xa Ia KDam'!R18+'[1]10_Off'!R18+'[1]11_Off'!R18+'[1]12_Off'!R18+'[1]13_Off'!R18+'[1]14_Off'!R18+'[1]15_Off'!R18</f>
        <v>0</v>
      </c>
      <c r="S19" s="304">
        <f>'[1]1_Xa Ia Trok'!S18+'[1]2_Xa Ia Mron'!S18+'[1]3_Xa Kim Tan'!S18+'[1]4_Xa Chu Rang'!S18+'[1]5_Xa Po To'!S18+'[1]6_Xa Ia Broai'!S18+'[1]7_Xa Ia Tul'!S18+'[1]8_Xa Chu Mo'!S18+'[1]9_Xa Ia KDam'!S18+'[1]10_Off'!S18+'[1]11_Off'!S18+'[1]12_Off'!S18+'[1]13_Off'!S18+'[1]14_Off'!S18+'[1]15_Off'!S18</f>
        <v>0</v>
      </c>
      <c r="T19" s="304">
        <f>'[1]1_Xa Ia Trok'!T18+'[1]2_Xa Ia Mron'!T18+'[1]3_Xa Kim Tan'!T18+'[1]4_Xa Chu Rang'!T18+'[1]5_Xa Po To'!T18+'[1]6_Xa Ia Broai'!T18+'[1]7_Xa Ia Tul'!T18+'[1]8_Xa Chu Mo'!T18+'[1]9_Xa Ia KDam'!T18+'[1]10_Off'!T18+'[1]11_Off'!T18+'[1]12_Off'!T18+'[1]13_Off'!T18+'[1]14_Off'!T18+'[1]15_Off'!T18</f>
        <v>0</v>
      </c>
      <c r="U19" s="304">
        <f>'[1]1_Xa Ia Trok'!U18+'[1]2_Xa Ia Mron'!U18+'[1]3_Xa Kim Tan'!U18+'[1]4_Xa Chu Rang'!U18+'[1]5_Xa Po To'!U18+'[1]6_Xa Ia Broai'!U18+'[1]7_Xa Ia Tul'!U18+'[1]8_Xa Chu Mo'!U18+'[1]9_Xa Ia KDam'!U18+'[1]10_Off'!U18+'[1]11_Off'!U18+'[1]12_Off'!U18+'[1]13_Off'!U18+'[1]14_Off'!U18+'[1]15_Off'!U18</f>
        <v>0</v>
      </c>
      <c r="V19" s="304">
        <f>'[1]1_Xa Ia Trok'!V18+'[1]2_Xa Ia Mron'!V18+'[1]3_Xa Kim Tan'!V18+'[1]4_Xa Chu Rang'!V18+'[1]5_Xa Po To'!V18+'[1]6_Xa Ia Broai'!V18+'[1]7_Xa Ia Tul'!V18+'[1]8_Xa Chu Mo'!V18+'[1]9_Xa Ia KDam'!V18+'[1]10_Off'!V18+'[1]11_Off'!V18+'[1]12_Off'!V18+'[1]13_Off'!V18+'[1]14_Off'!V18+'[1]15_Off'!V18</f>
        <v>0</v>
      </c>
      <c r="W19" s="304">
        <f>'[1]1_Xa Ia Trok'!W18+'[1]2_Xa Ia Mron'!W18+'[1]3_Xa Kim Tan'!W18+'[1]4_Xa Chu Rang'!W18+'[1]5_Xa Po To'!W18+'[1]6_Xa Ia Broai'!W18+'[1]7_Xa Ia Tul'!W18+'[1]8_Xa Chu Mo'!W18+'[1]9_Xa Ia KDam'!W18+'[1]10_Off'!W18+'[1]11_Off'!W18+'[1]12_Off'!W18+'[1]13_Off'!W18+'[1]14_Off'!W18+'[1]15_Off'!W18</f>
        <v>0</v>
      </c>
      <c r="X19" s="304">
        <f>'[1]1_Xa Ia Trok'!X18+'[1]2_Xa Ia Mron'!X18+'[1]3_Xa Kim Tan'!X18+'[1]4_Xa Chu Rang'!X18+'[1]5_Xa Po To'!X18+'[1]6_Xa Ia Broai'!X18+'[1]7_Xa Ia Tul'!X18+'[1]8_Xa Chu Mo'!X18+'[1]9_Xa Ia KDam'!X18+'[1]10_Off'!X18+'[1]11_Off'!X18+'[1]12_Off'!X18+'[1]13_Off'!X18+'[1]14_Off'!X18+'[1]15_Off'!X18</f>
        <v>0</v>
      </c>
      <c r="Y19" s="304">
        <f>'[1]1_Xa Ia Trok'!Y18+'[1]2_Xa Ia Mron'!Y18+'[1]3_Xa Kim Tan'!Y18+'[1]4_Xa Chu Rang'!Y18+'[1]5_Xa Po To'!Y18+'[1]6_Xa Ia Broai'!Y18+'[1]7_Xa Ia Tul'!Y18+'[1]8_Xa Chu Mo'!Y18+'[1]9_Xa Ia KDam'!Y18+'[1]10_Off'!Y18+'[1]11_Off'!Y18+'[1]12_Off'!Y18+'[1]13_Off'!Y18+'[1]14_Off'!Y18+'[1]15_Off'!Y18</f>
        <v>0</v>
      </c>
      <c r="Z19" s="304">
        <f>'[1]1_Xa Ia Trok'!Z18+'[1]2_Xa Ia Mron'!Z18+'[1]3_Xa Kim Tan'!Z18+'[1]4_Xa Chu Rang'!Z18+'[1]5_Xa Po To'!Z18+'[1]6_Xa Ia Broai'!Z18+'[1]7_Xa Ia Tul'!Z18+'[1]8_Xa Chu Mo'!Z18+'[1]9_Xa Ia KDam'!Z18+'[1]10_Off'!Z18+'[1]11_Off'!Z18+'[1]12_Off'!Z18+'[1]13_Off'!Z18+'[1]14_Off'!Z18+'[1]15_Off'!Z18</f>
        <v>0</v>
      </c>
      <c r="AA19" s="304">
        <f>'[1]1_Xa Ia Trok'!AA18+'[1]2_Xa Ia Mron'!AA18+'[1]3_Xa Kim Tan'!AA18+'[1]4_Xa Chu Rang'!AA18+'[1]5_Xa Po To'!AA18+'[1]6_Xa Ia Broai'!AA18+'[1]7_Xa Ia Tul'!AA18+'[1]8_Xa Chu Mo'!AA18+'[1]9_Xa Ia KDam'!AA18+'[1]10_Off'!AA18+'[1]11_Off'!AA18+'[1]12_Off'!AA18+'[1]13_Off'!AA18+'[1]14_Off'!AA18+'[1]15_Off'!AA18</f>
        <v>0</v>
      </c>
      <c r="AB19" s="304">
        <f>'[1]1_Xa Ia Trok'!AB18+'[1]2_Xa Ia Mron'!AB18+'[1]3_Xa Kim Tan'!AB18+'[1]4_Xa Chu Rang'!AB18+'[1]5_Xa Po To'!AB18+'[1]6_Xa Ia Broai'!AB18+'[1]7_Xa Ia Tul'!AB18+'[1]8_Xa Chu Mo'!AB18+'[1]9_Xa Ia KDam'!AB18+'[1]10_Off'!AB18+'[1]11_Off'!AB18+'[1]12_Off'!AB18+'[1]13_Off'!AB18+'[1]14_Off'!AB18+'[1]15_Off'!AB18</f>
        <v>0</v>
      </c>
      <c r="AC19" s="304">
        <f>'[1]1_Xa Ia Trok'!AC18+'[1]2_Xa Ia Mron'!AC18+'[1]3_Xa Kim Tan'!AC18+'[1]4_Xa Chu Rang'!AC18+'[1]5_Xa Po To'!AC18+'[1]6_Xa Ia Broai'!AC18+'[1]7_Xa Ia Tul'!AC18+'[1]8_Xa Chu Mo'!AC18+'[1]9_Xa Ia KDam'!AC18+'[1]10_Off'!AC18+'[1]11_Off'!AC18+'[1]12_Off'!AC18+'[1]13_Off'!AC18+'[1]14_Off'!AC18+'[1]15_Off'!AC18</f>
        <v>0</v>
      </c>
      <c r="AD19" s="304">
        <f>'[1]1_Xa Ia Trok'!AD18+'[1]2_Xa Ia Mron'!AD18+'[1]3_Xa Kim Tan'!AD18+'[1]4_Xa Chu Rang'!AD18+'[1]5_Xa Po To'!AD18+'[1]6_Xa Ia Broai'!AD18+'[1]7_Xa Ia Tul'!AD18+'[1]8_Xa Chu Mo'!AD18+'[1]9_Xa Ia KDam'!AD18+'[1]10_Off'!AD18+'[1]11_Off'!AD18+'[1]12_Off'!AD18+'[1]13_Off'!AD18+'[1]14_Off'!AD18+'[1]15_Off'!AD18</f>
        <v>0</v>
      </c>
      <c r="AE19" s="304">
        <f>'[1]1_Xa Ia Trok'!AE18+'[1]2_Xa Ia Mron'!AE18+'[1]3_Xa Kim Tan'!AE18+'[1]4_Xa Chu Rang'!AE18+'[1]5_Xa Po To'!AE18+'[1]6_Xa Ia Broai'!AE18+'[1]7_Xa Ia Tul'!AE18+'[1]8_Xa Chu Mo'!AE18+'[1]9_Xa Ia KDam'!AE18+'[1]10_Off'!AE18+'[1]11_Off'!AE18+'[1]12_Off'!AE18+'[1]13_Off'!AE18+'[1]14_Off'!AE18+'[1]15_Off'!AE18</f>
        <v>0</v>
      </c>
      <c r="AF19" s="304">
        <f>'[1]1_Xa Ia Trok'!AF18+'[1]2_Xa Ia Mron'!AF18+'[1]3_Xa Kim Tan'!AF18+'[1]4_Xa Chu Rang'!AF18+'[1]5_Xa Po To'!AF18+'[1]6_Xa Ia Broai'!AF18+'[1]7_Xa Ia Tul'!AF18+'[1]8_Xa Chu Mo'!AF18+'[1]9_Xa Ia KDam'!AF18+'[1]10_Off'!AF18+'[1]11_Off'!AF18+'[1]12_Off'!AF18+'[1]13_Off'!AF18+'[1]14_Off'!AF18+'[1]15_Off'!AF18</f>
        <v>0</v>
      </c>
      <c r="AG19" s="304">
        <f>'[1]1_Xa Ia Trok'!AG18+'[1]2_Xa Ia Mron'!AG18+'[1]3_Xa Kim Tan'!AG18+'[1]4_Xa Chu Rang'!AG18+'[1]5_Xa Po To'!AG18+'[1]6_Xa Ia Broai'!AG18+'[1]7_Xa Ia Tul'!AG18+'[1]8_Xa Chu Mo'!AG18+'[1]9_Xa Ia KDam'!AG18+'[1]10_Off'!AG18+'[1]11_Off'!AG18+'[1]12_Off'!AG18+'[1]13_Off'!AG18+'[1]14_Off'!AG18+'[1]15_Off'!AG18</f>
        <v>0</v>
      </c>
      <c r="AH19" s="304">
        <f>'[1]1_Xa Ia Trok'!AH18+'[1]2_Xa Ia Mron'!AH18+'[1]3_Xa Kim Tan'!AH18+'[1]4_Xa Chu Rang'!AH18+'[1]5_Xa Po To'!AH18+'[1]6_Xa Ia Broai'!AH18+'[1]7_Xa Ia Tul'!AH18+'[1]8_Xa Chu Mo'!AH18+'[1]9_Xa Ia KDam'!AH18+'[1]10_Off'!AH18+'[1]11_Off'!AH18+'[1]12_Off'!AH18+'[1]13_Off'!AH18+'[1]14_Off'!AH18+'[1]15_Off'!AH18</f>
        <v>0</v>
      </c>
      <c r="AI19" s="304">
        <f>'[1]1_Xa Ia Trok'!AI18+'[1]2_Xa Ia Mron'!AI18+'[1]3_Xa Kim Tan'!AI18+'[1]4_Xa Chu Rang'!AI18+'[1]5_Xa Po To'!AI18+'[1]6_Xa Ia Broai'!AI18+'[1]7_Xa Ia Tul'!AI18+'[1]8_Xa Chu Mo'!AI18+'[1]9_Xa Ia KDam'!AI18+'[1]10_Off'!AI18+'[1]11_Off'!AI18+'[1]12_Off'!AI18+'[1]13_Off'!AI18+'[1]14_Off'!AI18+'[1]15_Off'!AI18</f>
        <v>0</v>
      </c>
      <c r="AJ19" s="304">
        <f>'[1]1_Xa Ia Trok'!AJ18+'[1]2_Xa Ia Mron'!AJ18+'[1]3_Xa Kim Tan'!AJ18+'[1]4_Xa Chu Rang'!AJ18+'[1]5_Xa Po To'!AJ18+'[1]6_Xa Ia Broai'!AJ18+'[1]7_Xa Ia Tul'!AJ18+'[1]8_Xa Chu Mo'!AJ18+'[1]9_Xa Ia KDam'!AJ18+'[1]10_Off'!AJ18+'[1]11_Off'!AJ18+'[1]12_Off'!AJ18+'[1]13_Off'!AJ18+'[1]14_Off'!AJ18+'[1]15_Off'!AJ18</f>
        <v>0</v>
      </c>
      <c r="AK19" s="304">
        <f>'[1]1_Xa Ia Trok'!AK18+'[1]2_Xa Ia Mron'!AK18+'[1]3_Xa Kim Tan'!AK18+'[1]4_Xa Chu Rang'!AK18+'[1]5_Xa Po To'!AK18+'[1]6_Xa Ia Broai'!AK18+'[1]7_Xa Ia Tul'!AK18+'[1]8_Xa Chu Mo'!AK18+'[1]9_Xa Ia KDam'!AK18+'[1]10_Off'!AK18+'[1]11_Off'!AK18+'[1]12_Off'!AK18+'[1]13_Off'!AK18+'[1]14_Off'!AK18+'[1]15_Off'!AK18</f>
        <v>0</v>
      </c>
      <c r="AL19" s="304">
        <f>'[1]1_Xa Ia Trok'!AL18+'[1]2_Xa Ia Mron'!AL18+'[1]3_Xa Kim Tan'!AL18+'[1]4_Xa Chu Rang'!AL18+'[1]5_Xa Po To'!AL18+'[1]6_Xa Ia Broai'!AL18+'[1]7_Xa Ia Tul'!AL18+'[1]8_Xa Chu Mo'!AL18+'[1]9_Xa Ia KDam'!AL18+'[1]10_Off'!AL18+'[1]11_Off'!AL18+'[1]12_Off'!AL18+'[1]13_Off'!AL18+'[1]14_Off'!AL18+'[1]15_Off'!AL18</f>
        <v>0</v>
      </c>
      <c r="AM19" s="304">
        <f>'[1]1_Xa Ia Trok'!AM18+'[1]2_Xa Ia Mron'!AM18+'[1]3_Xa Kim Tan'!AM18+'[1]4_Xa Chu Rang'!AM18+'[1]5_Xa Po To'!AM18+'[1]6_Xa Ia Broai'!AM18+'[1]7_Xa Ia Tul'!AM18+'[1]8_Xa Chu Mo'!AM18+'[1]9_Xa Ia KDam'!AM18+'[1]10_Off'!AM18+'[1]11_Off'!AM18+'[1]12_Off'!AM18+'[1]13_Off'!AM18+'[1]14_Off'!AM18+'[1]15_Off'!AM18</f>
        <v>0</v>
      </c>
      <c r="AN19" s="304">
        <f>'[1]1_Xa Ia Trok'!AN18+'[1]2_Xa Ia Mron'!AN18+'[1]3_Xa Kim Tan'!AN18+'[1]4_Xa Chu Rang'!AN18+'[1]5_Xa Po To'!AN18+'[1]6_Xa Ia Broai'!AN18+'[1]7_Xa Ia Tul'!AN18+'[1]8_Xa Chu Mo'!AN18+'[1]9_Xa Ia KDam'!AN18+'[1]10_Off'!AN18+'[1]11_Off'!AN18+'[1]12_Off'!AN18+'[1]13_Off'!AN18+'[1]14_Off'!AN18+'[1]15_Off'!AN18</f>
        <v>0</v>
      </c>
      <c r="AO19" s="304">
        <f>'[1]1_Xa Ia Trok'!AO18+'[1]2_Xa Ia Mron'!AO18+'[1]3_Xa Kim Tan'!AO18+'[1]4_Xa Chu Rang'!AO18+'[1]5_Xa Po To'!AO18+'[1]6_Xa Ia Broai'!AO18+'[1]7_Xa Ia Tul'!AO18+'[1]8_Xa Chu Mo'!AO18+'[1]9_Xa Ia KDam'!AO18+'[1]10_Off'!AO18+'[1]11_Off'!AO18+'[1]12_Off'!AO18+'[1]13_Off'!AO18+'[1]14_Off'!AO18+'[1]15_Off'!AO18</f>
        <v>0</v>
      </c>
      <c r="AP19" s="304">
        <f>'[1]1_Xa Ia Trok'!AP18+'[1]2_Xa Ia Mron'!AP18+'[1]3_Xa Kim Tan'!AP18+'[1]4_Xa Chu Rang'!AP18+'[1]5_Xa Po To'!AP18+'[1]6_Xa Ia Broai'!AP18+'[1]7_Xa Ia Tul'!AP18+'[1]8_Xa Chu Mo'!AP18+'[1]9_Xa Ia KDam'!AP18+'[1]10_Off'!AP18+'[1]11_Off'!AP18+'[1]12_Off'!AP18+'[1]13_Off'!AP18+'[1]14_Off'!AP18+'[1]15_Off'!AP18</f>
        <v>0</v>
      </c>
      <c r="AQ19" s="400">
        <f>'[1]1_Xa Ia Trok'!AQ18+'[1]2_Xa Ia Mron'!AQ18+'[1]3_Xa Kim Tan'!AQ18+'[1]4_Xa Chu Rang'!AQ18+'[1]5_Xa Po To'!AQ18+'[1]6_Xa Ia Broai'!AQ18+'[1]7_Xa Ia Tul'!AQ18+'[1]8_Xa Chu Mo'!AQ18+'[1]9_Xa Ia KDam'!AQ18+'[1]10_Off'!AQ18+'[1]11_Off'!AQ18+'[1]12_Off'!AQ18+'[1]13_Off'!AQ18+'[1]14_Off'!AQ18+'[1]15_Off'!AQ18</f>
        <v>0</v>
      </c>
      <c r="AR19" s="304">
        <f>'[1]1_Xa Ia Trok'!AR18+'[1]2_Xa Ia Mron'!AR18+'[1]3_Xa Kim Tan'!AR18+'[1]4_Xa Chu Rang'!AR18+'[1]5_Xa Po To'!AR18+'[1]6_Xa Ia Broai'!AR18+'[1]7_Xa Ia Tul'!AR18+'[1]8_Xa Chu Mo'!AR18+'[1]9_Xa Ia KDam'!AR18+'[1]10_Off'!AR18+'[1]11_Off'!AR18+'[1]12_Off'!AR18+'[1]13_Off'!AR18+'[1]14_Off'!AR18+'[1]15_Off'!AR18</f>
        <v>0</v>
      </c>
      <c r="AS19" s="304">
        <f>'[1]1_Xa Ia Trok'!AS18+'[1]2_Xa Ia Mron'!AS18+'[1]3_Xa Kim Tan'!AS18+'[1]4_Xa Chu Rang'!AS18+'[1]5_Xa Po To'!AS18+'[1]6_Xa Ia Broai'!AS18+'[1]7_Xa Ia Tul'!AS18+'[1]8_Xa Chu Mo'!AS18+'[1]9_Xa Ia KDam'!AS18+'[1]10_Off'!AS18+'[1]11_Off'!AS18+'[1]12_Off'!AS18+'[1]13_Off'!AS18+'[1]14_Off'!AS18+'[1]15_Off'!AS18</f>
        <v>240.87478300000001</v>
      </c>
    </row>
    <row r="20" spans="1:45" s="401" customFormat="1" ht="15.95" customHeight="1" x14ac:dyDescent="0.25">
      <c r="A20" s="396">
        <v>2</v>
      </c>
      <c r="B20" s="397" t="s">
        <v>44</v>
      </c>
      <c r="C20" s="398" t="s">
        <v>45</v>
      </c>
      <c r="D20" s="399">
        <f>SUM(D21:D46)</f>
        <v>3943.4357470000004</v>
      </c>
      <c r="E20" s="399">
        <f>SUM(F20:O20)</f>
        <v>0</v>
      </c>
      <c r="F20" s="399">
        <f>'[1]1_Xa Ia Trok'!F19+'[1]2_Xa Ia Mron'!F19+'[1]3_Xa Kim Tan'!F19+'[1]4_Xa Chu Rang'!F19+'[1]5_Xa Po To'!F19+'[1]6_Xa Ia Broai'!F19+'[1]7_Xa Ia Tul'!F19+'[1]8_Xa Chu Mo'!F19+'[1]9_Xa Ia KDam'!F19+'[1]10_Off'!F19+'[1]11_Off'!F19+'[1]12_Off'!F19+'[1]13_Off'!F19+'[1]14_Off'!F19+'[1]15_Off'!F19</f>
        <v>0</v>
      </c>
      <c r="G20" s="399">
        <f>'[1]1_Xa Ia Trok'!G19+'[1]2_Xa Ia Mron'!G19+'[1]3_Xa Kim Tan'!G19+'[1]4_Xa Chu Rang'!G19+'[1]5_Xa Po To'!G19+'[1]6_Xa Ia Broai'!G19+'[1]7_Xa Ia Tul'!G19+'[1]8_Xa Chu Mo'!G19+'[1]9_Xa Ia KDam'!G19+'[1]10_Off'!G19+'[1]11_Off'!G19+'[1]12_Off'!G19+'[1]13_Off'!G19+'[1]14_Off'!G19+'[1]15_Off'!G19</f>
        <v>0</v>
      </c>
      <c r="H20" s="399">
        <f>'[1]1_Xa Ia Trok'!H19+'[1]2_Xa Ia Mron'!H19+'[1]3_Xa Kim Tan'!H19+'[1]4_Xa Chu Rang'!H19+'[1]5_Xa Po To'!H19+'[1]6_Xa Ia Broai'!H19+'[1]7_Xa Ia Tul'!H19+'[1]8_Xa Chu Mo'!H19+'[1]9_Xa Ia KDam'!H19+'[1]10_Off'!H19+'[1]11_Off'!H19+'[1]12_Off'!H19+'[1]13_Off'!H19+'[1]14_Off'!H19+'[1]15_Off'!H19</f>
        <v>0</v>
      </c>
      <c r="I20" s="399">
        <f>'[1]1_Xa Ia Trok'!I19+'[1]2_Xa Ia Mron'!I19+'[1]3_Xa Kim Tan'!I19+'[1]4_Xa Chu Rang'!I19+'[1]5_Xa Po To'!I19+'[1]6_Xa Ia Broai'!I19+'[1]7_Xa Ia Tul'!I19+'[1]8_Xa Chu Mo'!I19+'[1]9_Xa Ia KDam'!I19+'[1]10_Off'!I19+'[1]11_Off'!I19+'[1]12_Off'!I19+'[1]13_Off'!I19+'[1]14_Off'!I19+'[1]15_Off'!I19</f>
        <v>0</v>
      </c>
      <c r="J20" s="399">
        <f>'[1]1_Xa Ia Trok'!J19+'[1]2_Xa Ia Mron'!J19+'[1]3_Xa Kim Tan'!J19+'[1]4_Xa Chu Rang'!J19+'[1]5_Xa Po To'!J19+'[1]6_Xa Ia Broai'!J19+'[1]7_Xa Ia Tul'!J19+'[1]8_Xa Chu Mo'!J19+'[1]9_Xa Ia KDam'!J19+'[1]10_Off'!J19+'[1]11_Off'!J19+'[1]12_Off'!J19+'[1]13_Off'!J19+'[1]14_Off'!J19+'[1]15_Off'!J19</f>
        <v>0</v>
      </c>
      <c r="K20" s="399">
        <f>'[1]1_Xa Ia Trok'!K19+'[1]2_Xa Ia Mron'!K19+'[1]3_Xa Kim Tan'!K19+'[1]4_Xa Chu Rang'!K19+'[1]5_Xa Po To'!K19+'[1]6_Xa Ia Broai'!K19+'[1]7_Xa Ia Tul'!K19+'[1]8_Xa Chu Mo'!K19+'[1]9_Xa Ia KDam'!K19+'[1]10_Off'!K19+'[1]11_Off'!K19+'[1]12_Off'!K19+'[1]13_Off'!K19+'[1]14_Off'!K19+'[1]15_Off'!K19</f>
        <v>0</v>
      </c>
      <c r="L20" s="399">
        <f>'[1]1_Xa Ia Trok'!L19+'[1]2_Xa Ia Mron'!L19+'[1]3_Xa Kim Tan'!L19+'[1]4_Xa Chu Rang'!L19+'[1]5_Xa Po To'!L19+'[1]6_Xa Ia Broai'!L19+'[1]7_Xa Ia Tul'!L19+'[1]8_Xa Chu Mo'!L19+'[1]9_Xa Ia KDam'!L19+'[1]10_Off'!L19+'[1]11_Off'!L19+'[1]12_Off'!L19+'[1]13_Off'!L19+'[1]14_Off'!L19+'[1]15_Off'!L19</f>
        <v>0</v>
      </c>
      <c r="M20" s="399">
        <f>'[1]1_Xa Ia Trok'!M19+'[1]2_Xa Ia Mron'!M19+'[1]3_Xa Kim Tan'!M19+'[1]4_Xa Chu Rang'!M19+'[1]5_Xa Po To'!M19+'[1]6_Xa Ia Broai'!M19+'[1]7_Xa Ia Tul'!M19+'[1]8_Xa Chu Mo'!M19+'[1]9_Xa Ia KDam'!M19+'[1]10_Off'!M19+'[1]11_Off'!M19+'[1]12_Off'!M19+'[1]13_Off'!M19+'[1]14_Off'!M19+'[1]15_Off'!M19</f>
        <v>0</v>
      </c>
      <c r="N20" s="399">
        <f>'[1]1_Xa Ia Trok'!N19+'[1]2_Xa Ia Mron'!N19+'[1]3_Xa Kim Tan'!N19+'[1]4_Xa Chu Rang'!N19+'[1]5_Xa Po To'!N19+'[1]6_Xa Ia Broai'!N19+'[1]7_Xa Ia Tul'!N19+'[1]8_Xa Chu Mo'!N19+'[1]9_Xa Ia KDam'!N19+'[1]10_Off'!N19+'[1]11_Off'!N19+'[1]12_Off'!N19+'[1]13_Off'!N19+'[1]14_Off'!N19+'[1]15_Off'!N19</f>
        <v>0</v>
      </c>
      <c r="O20" s="399">
        <f>'[1]1_Xa Ia Trok'!O19+'[1]2_Xa Ia Mron'!O19+'[1]3_Xa Kim Tan'!O19+'[1]4_Xa Chu Rang'!O19+'[1]5_Xa Po To'!O19+'[1]6_Xa Ia Broai'!O19+'[1]7_Xa Ia Tul'!O19+'[1]8_Xa Chu Mo'!O19+'[1]9_Xa Ia KDam'!O19+'[1]10_Off'!O19+'[1]11_Off'!O19+'[1]12_Off'!O19+'[1]13_Off'!O19+'[1]14_Off'!O19+'[1]15_Off'!O19</f>
        <v>0</v>
      </c>
      <c r="P20" s="399">
        <f>'[1]1_Xa Ia Trok'!P19+'[1]2_Xa Ia Mron'!P19+'[1]3_Xa Kim Tan'!P19+'[1]4_Xa Chu Rang'!P19+'[1]5_Xa Po To'!P19+'[1]6_Xa Ia Broai'!P19+'[1]7_Xa Ia Tul'!P19+'[1]8_Xa Chu Mo'!P19+'[1]9_Xa Ia KDam'!P19+'[1]10_Off'!P19+'[1]11_Off'!P19+'[1]12_Off'!P19+'[1]13_Off'!P19+'[1]14_Off'!P19+'[1]15_Off'!P19</f>
        <v>197.01339999999999</v>
      </c>
      <c r="Q20" s="399">
        <f>'[1]1_Xa Ia Trok'!Q19+'[1]2_Xa Ia Mron'!Q19+'[1]3_Xa Kim Tan'!Q19+'[1]4_Xa Chu Rang'!Q19+'[1]5_Xa Po To'!Q19+'[1]6_Xa Ia Broai'!Q19+'[1]7_Xa Ia Tul'!Q19+'[1]8_Xa Chu Mo'!Q19+'[1]9_Xa Ia KDam'!Q19+'[1]10_Off'!Q19+'[1]11_Off'!Q19+'[1]12_Off'!Q19+'[1]13_Off'!Q19+'[1]14_Off'!Q19+'[1]15_Off'!Q19</f>
        <v>0</v>
      </c>
      <c r="R20" s="399">
        <f>'[1]1_Xa Ia Trok'!R19+'[1]2_Xa Ia Mron'!R19+'[1]3_Xa Kim Tan'!R19+'[1]4_Xa Chu Rang'!R19+'[1]5_Xa Po To'!R19+'[1]6_Xa Ia Broai'!R19+'[1]7_Xa Ia Tul'!R19+'[1]8_Xa Chu Mo'!R19+'[1]9_Xa Ia KDam'!R19+'[1]10_Off'!R19+'[1]11_Off'!R19+'[1]12_Off'!R19+'[1]13_Off'!R19+'[1]14_Off'!R19+'[1]15_Off'!R19</f>
        <v>0</v>
      </c>
      <c r="S20" s="399">
        <f>'[1]1_Xa Ia Trok'!S19+'[1]2_Xa Ia Mron'!S19+'[1]3_Xa Kim Tan'!S19+'[1]4_Xa Chu Rang'!S19+'[1]5_Xa Po To'!S19+'[1]6_Xa Ia Broai'!S19+'[1]7_Xa Ia Tul'!S19+'[1]8_Xa Chu Mo'!S19+'[1]9_Xa Ia KDam'!S19+'[1]10_Off'!S19+'[1]11_Off'!S19+'[1]12_Off'!S19+'[1]13_Off'!S19+'[1]14_Off'!S19+'[1]15_Off'!S19</f>
        <v>0</v>
      </c>
      <c r="T20" s="399">
        <f>'[1]1_Xa Ia Trok'!T19+'[1]2_Xa Ia Mron'!T19+'[1]3_Xa Kim Tan'!T19+'[1]4_Xa Chu Rang'!T19+'[1]5_Xa Po To'!T19+'[1]6_Xa Ia Broai'!T19+'[1]7_Xa Ia Tul'!T19+'[1]8_Xa Chu Mo'!T19+'[1]9_Xa Ia KDam'!T19+'[1]10_Off'!T19+'[1]11_Off'!T19+'[1]12_Off'!T19+'[1]13_Off'!T19+'[1]14_Off'!T19+'[1]15_Off'!T19</f>
        <v>0</v>
      </c>
      <c r="U20" s="399">
        <f>'[1]1_Xa Ia Trok'!U19+'[1]2_Xa Ia Mron'!U19+'[1]3_Xa Kim Tan'!U19+'[1]4_Xa Chu Rang'!U19+'[1]5_Xa Po To'!U19+'[1]6_Xa Ia Broai'!U19+'[1]7_Xa Ia Tul'!U19+'[1]8_Xa Chu Mo'!U19+'[1]9_Xa Ia KDam'!U19+'[1]10_Off'!U19+'[1]11_Off'!U19+'[1]12_Off'!U19+'[1]13_Off'!U19+'[1]14_Off'!U19+'[1]15_Off'!U19</f>
        <v>0</v>
      </c>
      <c r="V20" s="399">
        <f>'[1]1_Xa Ia Trok'!V19+'[1]2_Xa Ia Mron'!V19+'[1]3_Xa Kim Tan'!V19+'[1]4_Xa Chu Rang'!V19+'[1]5_Xa Po To'!V19+'[1]6_Xa Ia Broai'!V19+'[1]7_Xa Ia Tul'!V19+'[1]8_Xa Chu Mo'!V19+'[1]9_Xa Ia KDam'!V19+'[1]10_Off'!V19+'[1]11_Off'!V19+'[1]12_Off'!V19+'[1]13_Off'!V19+'[1]14_Off'!V19+'[1]15_Off'!V19</f>
        <v>1.7999999999999998</v>
      </c>
      <c r="W20" s="399">
        <f>'[1]1_Xa Ia Trok'!W19+'[1]2_Xa Ia Mron'!W19+'[1]3_Xa Kim Tan'!W19+'[1]4_Xa Chu Rang'!W19+'[1]5_Xa Po To'!W19+'[1]6_Xa Ia Broai'!W19+'[1]7_Xa Ia Tul'!W19+'[1]8_Xa Chu Mo'!W19+'[1]9_Xa Ia KDam'!W19+'[1]10_Off'!W19+'[1]11_Off'!W19+'[1]12_Off'!W19+'[1]13_Off'!W19+'[1]14_Off'!W19+'[1]15_Off'!W19</f>
        <v>1.2</v>
      </c>
      <c r="X20" s="399">
        <f>'[1]1_Xa Ia Trok'!X19+'[1]2_Xa Ia Mron'!X19+'[1]3_Xa Kim Tan'!X19+'[1]4_Xa Chu Rang'!X19+'[1]5_Xa Po To'!X19+'[1]6_Xa Ia Broai'!X19+'[1]7_Xa Ia Tul'!X19+'[1]8_Xa Chu Mo'!X19+'[1]9_Xa Ia KDam'!X19+'[1]10_Off'!X19+'[1]11_Off'!X19+'[1]12_Off'!X19+'[1]13_Off'!X19+'[1]14_Off'!X19+'[1]15_Off'!X19</f>
        <v>0</v>
      </c>
      <c r="Y20" s="399">
        <f>'[1]1_Xa Ia Trok'!Y19+'[1]2_Xa Ia Mron'!Y19+'[1]3_Xa Kim Tan'!Y19+'[1]4_Xa Chu Rang'!Y19+'[1]5_Xa Po To'!Y19+'[1]6_Xa Ia Broai'!Y19+'[1]7_Xa Ia Tul'!Y19+'[1]8_Xa Chu Mo'!Y19+'[1]9_Xa Ia KDam'!Y19+'[1]10_Off'!Y19+'[1]11_Off'!Y19+'[1]12_Off'!Y19+'[1]13_Off'!Y19+'[1]14_Off'!Y19+'[1]15_Off'!Y19</f>
        <v>168.01339999999993</v>
      </c>
      <c r="Z20" s="399">
        <f>'[1]1_Xa Ia Trok'!Z19+'[1]2_Xa Ia Mron'!Z19+'[1]3_Xa Kim Tan'!Z19+'[1]4_Xa Chu Rang'!Z19+'[1]5_Xa Po To'!Z19+'[1]6_Xa Ia Broai'!Z19+'[1]7_Xa Ia Tul'!Z19+'[1]8_Xa Chu Mo'!Z19+'[1]9_Xa Ia KDam'!Z19+'[1]10_Off'!Z19+'[1]11_Off'!Z19+'[1]12_Off'!Z19+'[1]13_Off'!Z19+'[1]14_Off'!Z19+'[1]15_Off'!Z19</f>
        <v>0</v>
      </c>
      <c r="AA20" s="399">
        <f>'[1]1_Xa Ia Trok'!AA19+'[1]2_Xa Ia Mron'!AA19+'[1]3_Xa Kim Tan'!AA19+'[1]4_Xa Chu Rang'!AA19+'[1]5_Xa Po To'!AA19+'[1]6_Xa Ia Broai'!AA19+'[1]7_Xa Ia Tul'!AA19+'[1]8_Xa Chu Mo'!AA19+'[1]9_Xa Ia KDam'!AA19+'[1]10_Off'!AA19+'[1]11_Off'!AA19+'[1]12_Off'!AA19+'[1]13_Off'!AA19+'[1]14_Off'!AA19+'[1]15_Off'!AA19</f>
        <v>23</v>
      </c>
      <c r="AB20" s="399">
        <f>'[1]1_Xa Ia Trok'!AB19+'[1]2_Xa Ia Mron'!AB19+'[1]3_Xa Kim Tan'!AB19+'[1]4_Xa Chu Rang'!AB19+'[1]5_Xa Po To'!AB19+'[1]6_Xa Ia Broai'!AB19+'[1]7_Xa Ia Tul'!AB19+'[1]8_Xa Chu Mo'!AB19+'[1]9_Xa Ia KDam'!AB19+'[1]10_Off'!AB19+'[1]11_Off'!AB19+'[1]12_Off'!AB19+'[1]13_Off'!AB19+'[1]14_Off'!AB19+'[1]15_Off'!AB19</f>
        <v>0</v>
      </c>
      <c r="AC20" s="399">
        <f>'[1]1_Xa Ia Trok'!AC19+'[1]2_Xa Ia Mron'!AC19+'[1]3_Xa Kim Tan'!AC19+'[1]4_Xa Chu Rang'!AC19+'[1]5_Xa Po To'!AC19+'[1]6_Xa Ia Broai'!AC19+'[1]7_Xa Ia Tul'!AC19+'[1]8_Xa Chu Mo'!AC19+'[1]9_Xa Ia KDam'!AC19+'[1]10_Off'!AC19+'[1]11_Off'!AC19+'[1]12_Off'!AC19+'[1]13_Off'!AC19+'[1]14_Off'!AC19+'[1]15_Off'!AC19</f>
        <v>3</v>
      </c>
      <c r="AD20" s="399">
        <f>'[1]1_Xa Ia Trok'!AD19+'[1]2_Xa Ia Mron'!AD19+'[1]3_Xa Kim Tan'!AD19+'[1]4_Xa Chu Rang'!AD19+'[1]5_Xa Po To'!AD19+'[1]6_Xa Ia Broai'!AD19+'[1]7_Xa Ia Tul'!AD19+'[1]8_Xa Chu Mo'!AD19+'[1]9_Xa Ia KDam'!AD19+'[1]10_Off'!AD19+'[1]11_Off'!AD19+'[1]12_Off'!AD19+'[1]13_Off'!AD19+'[1]14_Off'!AD19+'[1]15_Off'!AD19</f>
        <v>0</v>
      </c>
      <c r="AE20" s="399">
        <f>'[1]1_Xa Ia Trok'!AE19+'[1]2_Xa Ia Mron'!AE19+'[1]3_Xa Kim Tan'!AE19+'[1]4_Xa Chu Rang'!AE19+'[1]5_Xa Po To'!AE19+'[1]6_Xa Ia Broai'!AE19+'[1]7_Xa Ia Tul'!AE19+'[1]8_Xa Chu Mo'!AE19+'[1]9_Xa Ia KDam'!AE19+'[1]10_Off'!AE19+'[1]11_Off'!AE19+'[1]12_Off'!AE19+'[1]13_Off'!AE19+'[1]14_Off'!AE19+'[1]15_Off'!AE19</f>
        <v>0</v>
      </c>
      <c r="AF20" s="399">
        <f>'[1]1_Xa Ia Trok'!AF19+'[1]2_Xa Ia Mron'!AF19+'[1]3_Xa Kim Tan'!AF19+'[1]4_Xa Chu Rang'!AF19+'[1]5_Xa Po To'!AF19+'[1]6_Xa Ia Broai'!AF19+'[1]7_Xa Ia Tul'!AF19+'[1]8_Xa Chu Mo'!AF19+'[1]9_Xa Ia KDam'!AF19+'[1]10_Off'!AF19+'[1]11_Off'!AF19+'[1]12_Off'!AF19+'[1]13_Off'!AF19+'[1]14_Off'!AF19+'[1]15_Off'!AF19</f>
        <v>0</v>
      </c>
      <c r="AG20" s="399">
        <f>'[1]1_Xa Ia Trok'!AG19+'[1]2_Xa Ia Mron'!AG19+'[1]3_Xa Kim Tan'!AG19+'[1]4_Xa Chu Rang'!AG19+'[1]5_Xa Po To'!AG19+'[1]6_Xa Ia Broai'!AG19+'[1]7_Xa Ia Tul'!AG19+'[1]8_Xa Chu Mo'!AG19+'[1]9_Xa Ia KDam'!AG19+'[1]10_Off'!AG19+'[1]11_Off'!AG19+'[1]12_Off'!AG19+'[1]13_Off'!AG19+'[1]14_Off'!AG19+'[1]15_Off'!AG19</f>
        <v>0</v>
      </c>
      <c r="AH20" s="399">
        <f>'[1]1_Xa Ia Trok'!AH19+'[1]2_Xa Ia Mron'!AH19+'[1]3_Xa Kim Tan'!AH19+'[1]4_Xa Chu Rang'!AH19+'[1]5_Xa Po To'!AH19+'[1]6_Xa Ia Broai'!AH19+'[1]7_Xa Ia Tul'!AH19+'[1]8_Xa Chu Mo'!AH19+'[1]9_Xa Ia KDam'!AH19+'[1]10_Off'!AH19+'[1]11_Off'!AH19+'[1]12_Off'!AH19+'[1]13_Off'!AH19+'[1]14_Off'!AH19+'[1]15_Off'!AH19</f>
        <v>0</v>
      </c>
      <c r="AI20" s="399">
        <f>'[1]1_Xa Ia Trok'!AI19+'[1]2_Xa Ia Mron'!AI19+'[1]3_Xa Kim Tan'!AI19+'[1]4_Xa Chu Rang'!AI19+'[1]5_Xa Po To'!AI19+'[1]6_Xa Ia Broai'!AI19+'[1]7_Xa Ia Tul'!AI19+'[1]8_Xa Chu Mo'!AI19+'[1]9_Xa Ia KDam'!AI19+'[1]10_Off'!AI19+'[1]11_Off'!AI19+'[1]12_Off'!AI19+'[1]13_Off'!AI19+'[1]14_Off'!AI19+'[1]15_Off'!AI19</f>
        <v>0</v>
      </c>
      <c r="AJ20" s="399">
        <f>'[1]1_Xa Ia Trok'!AJ19+'[1]2_Xa Ia Mron'!AJ19+'[1]3_Xa Kim Tan'!AJ19+'[1]4_Xa Chu Rang'!AJ19+'[1]5_Xa Po To'!AJ19+'[1]6_Xa Ia Broai'!AJ19+'[1]7_Xa Ia Tul'!AJ19+'[1]8_Xa Chu Mo'!AJ19+'[1]9_Xa Ia KDam'!AJ19+'[1]10_Off'!AJ19+'[1]11_Off'!AJ19+'[1]12_Off'!AJ19+'[1]13_Off'!AJ19+'[1]14_Off'!AJ19+'[1]15_Off'!AJ19</f>
        <v>0</v>
      </c>
      <c r="AK20" s="399">
        <f>'[1]1_Xa Ia Trok'!AK19+'[1]2_Xa Ia Mron'!AK19+'[1]3_Xa Kim Tan'!AK19+'[1]4_Xa Chu Rang'!AK19+'[1]5_Xa Po To'!AK19+'[1]6_Xa Ia Broai'!AK19+'[1]7_Xa Ia Tul'!AK19+'[1]8_Xa Chu Mo'!AK19+'[1]9_Xa Ia KDam'!AK19+'[1]10_Off'!AK19+'[1]11_Off'!AK19+'[1]12_Off'!AK19+'[1]13_Off'!AK19+'[1]14_Off'!AK19+'[1]15_Off'!AK19</f>
        <v>0</v>
      </c>
      <c r="AL20" s="399">
        <f>'[1]1_Xa Ia Trok'!AL19+'[1]2_Xa Ia Mron'!AL19+'[1]3_Xa Kim Tan'!AL19+'[1]4_Xa Chu Rang'!AL19+'[1]5_Xa Po To'!AL19+'[1]6_Xa Ia Broai'!AL19+'[1]7_Xa Ia Tul'!AL19+'[1]8_Xa Chu Mo'!AL19+'[1]9_Xa Ia KDam'!AL19+'[1]10_Off'!AL19+'[1]11_Off'!AL19+'[1]12_Off'!AL19+'[1]13_Off'!AL19+'[1]14_Off'!AL19+'[1]15_Off'!AL19</f>
        <v>0</v>
      </c>
      <c r="AM20" s="399">
        <f>'[1]1_Xa Ia Trok'!AM19+'[1]2_Xa Ia Mron'!AM19+'[1]3_Xa Kim Tan'!AM19+'[1]4_Xa Chu Rang'!AM19+'[1]5_Xa Po To'!AM19+'[1]6_Xa Ia Broai'!AM19+'[1]7_Xa Ia Tul'!AM19+'[1]8_Xa Chu Mo'!AM19+'[1]9_Xa Ia KDam'!AM19+'[1]10_Off'!AM19+'[1]11_Off'!AM19+'[1]12_Off'!AM19+'[1]13_Off'!AM19+'[1]14_Off'!AM19+'[1]15_Off'!AM19</f>
        <v>0</v>
      </c>
      <c r="AN20" s="399">
        <f>'[1]1_Xa Ia Trok'!AN19+'[1]2_Xa Ia Mron'!AN19+'[1]3_Xa Kim Tan'!AN19+'[1]4_Xa Chu Rang'!AN19+'[1]5_Xa Po To'!AN19+'[1]6_Xa Ia Broai'!AN19+'[1]7_Xa Ia Tul'!AN19+'[1]8_Xa Chu Mo'!AN19+'[1]9_Xa Ia KDam'!AN19+'[1]10_Off'!AN19+'[1]11_Off'!AN19+'[1]12_Off'!AN19+'[1]13_Off'!AN19+'[1]14_Off'!AN19+'[1]15_Off'!AN19</f>
        <v>0</v>
      </c>
      <c r="AO20" s="399">
        <f>'[1]1_Xa Ia Trok'!AO19+'[1]2_Xa Ia Mron'!AO19+'[1]3_Xa Kim Tan'!AO19+'[1]4_Xa Chu Rang'!AO19+'[1]5_Xa Po To'!AO19+'[1]6_Xa Ia Broai'!AO19+'[1]7_Xa Ia Tul'!AO19+'[1]8_Xa Chu Mo'!AO19+'[1]9_Xa Ia KDam'!AO19+'[1]10_Off'!AO19+'[1]11_Off'!AO19+'[1]12_Off'!AO19+'[1]13_Off'!AO19+'[1]14_Off'!AO19+'[1]15_Off'!AO19</f>
        <v>0</v>
      </c>
      <c r="AP20" s="399">
        <f>'[1]1_Xa Ia Trok'!AP19+'[1]2_Xa Ia Mron'!AP19+'[1]3_Xa Kim Tan'!AP19+'[1]4_Xa Chu Rang'!AP19+'[1]5_Xa Po To'!AP19+'[1]6_Xa Ia Broai'!AP19+'[1]7_Xa Ia Tul'!AP19+'[1]8_Xa Chu Mo'!AP19+'[1]9_Xa Ia KDam'!AP19+'[1]10_Off'!AP19+'[1]11_Off'!AP19+'[1]12_Off'!AP19+'[1]13_Off'!AP19+'[1]14_Off'!AP19+'[1]15_Off'!AP19</f>
        <v>0</v>
      </c>
      <c r="AQ20" s="399">
        <f>'[1]1_Xa Ia Trok'!AQ19+'[1]2_Xa Ia Mron'!AQ19+'[1]3_Xa Kim Tan'!AQ19+'[1]4_Xa Chu Rang'!AQ19+'[1]5_Xa Po To'!AQ19+'[1]6_Xa Ia Broai'!AQ19+'[1]7_Xa Ia Tul'!AQ19+'[1]8_Xa Chu Mo'!AQ19+'[1]9_Xa Ia KDam'!AQ19+'[1]10_Off'!AQ19+'[1]11_Off'!AQ19+'[1]12_Off'!AQ19+'[1]13_Off'!AQ19+'[1]14_Off'!AQ19+'[1]15_Off'!AQ19</f>
        <v>0</v>
      </c>
      <c r="AR20" s="399">
        <f>'[1]1_Xa Ia Trok'!AR19+'[1]2_Xa Ia Mron'!AR19+'[1]3_Xa Kim Tan'!AR19+'[1]4_Xa Chu Rang'!AR19+'[1]5_Xa Po To'!AR19+'[1]6_Xa Ia Broai'!AR19+'[1]7_Xa Ia Tul'!AR19+'[1]8_Xa Chu Mo'!AR19+'[1]9_Xa Ia KDam'!AR19+'[1]10_Off'!AR19+'[1]11_Off'!AR19+'[1]12_Off'!AR19+'[1]13_Off'!AR19+'[1]14_Off'!AR19+'[1]15_Off'!AR19</f>
        <v>197.01339999999999</v>
      </c>
      <c r="AS20" s="399">
        <f>'[1]1_Xa Ia Trok'!AS19+'[1]2_Xa Ia Mron'!AS19+'[1]3_Xa Kim Tan'!AS19+'[1]4_Xa Chu Rang'!AS19+'[1]5_Xa Po To'!AS19+'[1]6_Xa Ia Broai'!AS19+'[1]7_Xa Ia Tul'!AS19+'[1]8_Xa Chu Mo'!AS19+'[1]9_Xa Ia KDam'!AS19+'[1]10_Off'!AS19+'[1]11_Off'!AS19+'[1]12_Off'!AS19+'[1]13_Off'!AS19+'[1]14_Off'!AS19+'[1]15_Off'!AS19</f>
        <v>5382.951247</v>
      </c>
    </row>
    <row r="21" spans="1:45" s="133" customFormat="1" ht="15.95" customHeight="1" x14ac:dyDescent="0.25">
      <c r="A21" s="402">
        <v>2.1</v>
      </c>
      <c r="B21" s="67" t="s">
        <v>46</v>
      </c>
      <c r="C21" s="1" t="s">
        <v>49</v>
      </c>
      <c r="D21" s="304">
        <f>'02 CH'!G21</f>
        <v>27.571717</v>
      </c>
      <c r="E21" s="400">
        <f>SUM(F21:O21)-G21</f>
        <v>0</v>
      </c>
      <c r="F21" s="304">
        <f>'[1]1_Xa Ia Trok'!F20+'[1]2_Xa Ia Mron'!F20+'[1]3_Xa Kim Tan'!F20+'[1]4_Xa Chu Rang'!F20+'[1]5_Xa Po To'!F20+'[1]6_Xa Ia Broai'!F20+'[1]7_Xa Ia Tul'!F20+'[1]8_Xa Chu Mo'!F20+'[1]9_Xa Ia KDam'!F20+'[1]10_Off'!F20+'[1]11_Off'!F20+'[1]12_Off'!F20+'[1]13_Off'!F20+'[1]14_Off'!F20+'[1]15_Off'!F20</f>
        <v>0</v>
      </c>
      <c r="G21" s="304">
        <f>'[1]1_Xa Ia Trok'!G20+'[1]2_Xa Ia Mron'!G20+'[1]3_Xa Kim Tan'!G20+'[1]4_Xa Chu Rang'!G20+'[1]5_Xa Po To'!G20+'[1]6_Xa Ia Broai'!G20+'[1]7_Xa Ia Tul'!G20+'[1]8_Xa Chu Mo'!G20+'[1]9_Xa Ia KDam'!G20+'[1]10_Off'!G20+'[1]11_Off'!G20+'[1]12_Off'!G20+'[1]13_Off'!G20+'[1]14_Off'!G20+'[1]15_Off'!G20</f>
        <v>0</v>
      </c>
      <c r="H21" s="304">
        <f>'[1]1_Xa Ia Trok'!H20+'[1]2_Xa Ia Mron'!H20+'[1]3_Xa Kim Tan'!H20+'[1]4_Xa Chu Rang'!H20+'[1]5_Xa Po To'!H20+'[1]6_Xa Ia Broai'!H20+'[1]7_Xa Ia Tul'!H20+'[1]8_Xa Chu Mo'!H20+'[1]9_Xa Ia KDam'!H20+'[1]10_Off'!H20+'[1]11_Off'!H20+'[1]12_Off'!H20+'[1]13_Off'!H20+'[1]14_Off'!H20+'[1]15_Off'!H20</f>
        <v>0</v>
      </c>
      <c r="I21" s="304">
        <f>'[1]1_Xa Ia Trok'!I20+'[1]2_Xa Ia Mron'!I20+'[1]3_Xa Kim Tan'!I20+'[1]4_Xa Chu Rang'!I20+'[1]5_Xa Po To'!I20+'[1]6_Xa Ia Broai'!I20+'[1]7_Xa Ia Tul'!I20+'[1]8_Xa Chu Mo'!I20+'[1]9_Xa Ia KDam'!I20+'[1]10_Off'!I20+'[1]11_Off'!I20+'[1]12_Off'!I20+'[1]13_Off'!I20+'[1]14_Off'!I20+'[1]15_Off'!I20</f>
        <v>0</v>
      </c>
      <c r="J21" s="304">
        <f>'[1]1_Xa Ia Trok'!J20+'[1]2_Xa Ia Mron'!J20+'[1]3_Xa Kim Tan'!J20+'[1]4_Xa Chu Rang'!J20+'[1]5_Xa Po To'!J20+'[1]6_Xa Ia Broai'!J20+'[1]7_Xa Ia Tul'!J20+'[1]8_Xa Chu Mo'!J20+'[1]9_Xa Ia KDam'!J20+'[1]10_Off'!J20+'[1]11_Off'!J20+'[1]12_Off'!J20+'[1]13_Off'!J20+'[1]14_Off'!J20+'[1]15_Off'!J20</f>
        <v>0</v>
      </c>
      <c r="K21" s="304">
        <f>'[1]1_Xa Ia Trok'!K20+'[1]2_Xa Ia Mron'!K20+'[1]3_Xa Kim Tan'!K20+'[1]4_Xa Chu Rang'!K20+'[1]5_Xa Po To'!K20+'[1]6_Xa Ia Broai'!K20+'[1]7_Xa Ia Tul'!K20+'[1]8_Xa Chu Mo'!K20+'[1]9_Xa Ia KDam'!K20+'[1]10_Off'!K20+'[1]11_Off'!K20+'[1]12_Off'!K20+'[1]13_Off'!K20+'[1]14_Off'!K20+'[1]15_Off'!K20</f>
        <v>0</v>
      </c>
      <c r="L21" s="304">
        <f>'[1]1_Xa Ia Trok'!L20+'[1]2_Xa Ia Mron'!L20+'[1]3_Xa Kim Tan'!L20+'[1]4_Xa Chu Rang'!L20+'[1]5_Xa Po To'!L20+'[1]6_Xa Ia Broai'!L20+'[1]7_Xa Ia Tul'!L20+'[1]8_Xa Chu Mo'!L20+'[1]9_Xa Ia KDam'!L20+'[1]10_Off'!L20+'[1]11_Off'!L20+'[1]12_Off'!L20+'[1]13_Off'!L20+'[1]14_Off'!L20+'[1]15_Off'!L20</f>
        <v>0</v>
      </c>
      <c r="M21" s="304">
        <f>'[1]1_Xa Ia Trok'!M20+'[1]2_Xa Ia Mron'!M20+'[1]3_Xa Kim Tan'!M20+'[1]4_Xa Chu Rang'!M20+'[1]5_Xa Po To'!M20+'[1]6_Xa Ia Broai'!M20+'[1]7_Xa Ia Tul'!M20+'[1]8_Xa Chu Mo'!M20+'[1]9_Xa Ia KDam'!M20+'[1]10_Off'!M20+'[1]11_Off'!M20+'[1]12_Off'!M20+'[1]13_Off'!M20+'[1]14_Off'!M20+'[1]15_Off'!M20</f>
        <v>0</v>
      </c>
      <c r="N21" s="304">
        <f>'[1]1_Xa Ia Trok'!N20+'[1]2_Xa Ia Mron'!N20+'[1]3_Xa Kim Tan'!N20+'[1]4_Xa Chu Rang'!N20+'[1]5_Xa Po To'!N20+'[1]6_Xa Ia Broai'!N20+'[1]7_Xa Ia Tul'!N20+'[1]8_Xa Chu Mo'!N20+'[1]9_Xa Ia KDam'!N20+'[1]10_Off'!N20+'[1]11_Off'!N20+'[1]12_Off'!N20+'[1]13_Off'!N20+'[1]14_Off'!N20+'[1]15_Off'!N20</f>
        <v>0</v>
      </c>
      <c r="O21" s="304">
        <f>'[1]1_Xa Ia Trok'!O20+'[1]2_Xa Ia Mron'!O20+'[1]3_Xa Kim Tan'!O20+'[1]4_Xa Chu Rang'!O20+'[1]5_Xa Po To'!O20+'[1]6_Xa Ia Broai'!O20+'[1]7_Xa Ia Tul'!O20+'[1]8_Xa Chu Mo'!O20+'[1]9_Xa Ia KDam'!O20+'[1]10_Off'!O20+'[1]11_Off'!O20+'[1]12_Off'!O20+'[1]13_Off'!O20+'[1]14_Off'!O20+'[1]15_Off'!O20</f>
        <v>0</v>
      </c>
      <c r="P21" s="400">
        <f>'[1]1_Xa Ia Trok'!P20+'[1]2_Xa Ia Mron'!P20+'[1]3_Xa Kim Tan'!P20+'[1]4_Xa Chu Rang'!P20+'[1]5_Xa Po To'!P20+'[1]6_Xa Ia Broai'!P20+'[1]7_Xa Ia Tul'!P20+'[1]8_Xa Chu Mo'!P20+'[1]9_Xa Ia KDam'!P20+'[1]10_Off'!P20+'[1]11_Off'!P20+'[1]12_Off'!P20+'[1]13_Off'!P20+'[1]14_Off'!P20+'[1]15_Off'!P20</f>
        <v>0</v>
      </c>
      <c r="Q21" s="304">
        <f>'[1]1_Xa Ia Trok'!Q20+'[1]2_Xa Ia Mron'!Q20+'[1]3_Xa Kim Tan'!Q20+'[1]4_Xa Chu Rang'!Q20+'[1]5_Xa Po To'!Q20+'[1]6_Xa Ia Broai'!Q20+'[1]7_Xa Ia Tul'!Q20+'[1]8_Xa Chu Mo'!Q20+'[1]9_Xa Ia KDam'!Q20+'[1]10_Off'!Q20+'[1]11_Off'!Q20+'[1]12_Off'!Q20+'[1]13_Off'!Q20+'[1]14_Off'!Q20+'[1]15_Off'!Q20</f>
        <v>27.571717</v>
      </c>
      <c r="R21" s="304">
        <f>'[1]1_Xa Ia Trok'!R20+'[1]2_Xa Ia Mron'!R20+'[1]3_Xa Kim Tan'!R20+'[1]4_Xa Chu Rang'!R20+'[1]5_Xa Po To'!R20+'[1]6_Xa Ia Broai'!R20+'[1]7_Xa Ia Tul'!R20+'[1]8_Xa Chu Mo'!R20+'[1]9_Xa Ia KDam'!R20+'[1]10_Off'!R20+'[1]11_Off'!R20+'[1]12_Off'!R20+'[1]13_Off'!R20+'[1]14_Off'!R20+'[1]15_Off'!R20</f>
        <v>0</v>
      </c>
      <c r="S21" s="304">
        <f>'[1]1_Xa Ia Trok'!S20+'[1]2_Xa Ia Mron'!S20+'[1]3_Xa Kim Tan'!S20+'[1]4_Xa Chu Rang'!S20+'[1]5_Xa Po To'!S20+'[1]6_Xa Ia Broai'!S20+'[1]7_Xa Ia Tul'!S20+'[1]8_Xa Chu Mo'!S20+'[1]9_Xa Ia KDam'!S20+'[1]10_Off'!S20+'[1]11_Off'!S20+'[1]12_Off'!S20+'[1]13_Off'!S20+'[1]14_Off'!S20+'[1]15_Off'!S20</f>
        <v>0</v>
      </c>
      <c r="T21" s="304">
        <f>'[1]1_Xa Ia Trok'!T20+'[1]2_Xa Ia Mron'!T20+'[1]3_Xa Kim Tan'!T20+'[1]4_Xa Chu Rang'!T20+'[1]5_Xa Po To'!T20+'[1]6_Xa Ia Broai'!T20+'[1]7_Xa Ia Tul'!T20+'[1]8_Xa Chu Mo'!T20+'[1]9_Xa Ia KDam'!T20+'[1]10_Off'!T20+'[1]11_Off'!T20+'[1]12_Off'!T20+'[1]13_Off'!T20+'[1]14_Off'!T20+'[1]15_Off'!T20</f>
        <v>0</v>
      </c>
      <c r="U21" s="304">
        <f>'[1]1_Xa Ia Trok'!U20+'[1]2_Xa Ia Mron'!U20+'[1]3_Xa Kim Tan'!U20+'[1]4_Xa Chu Rang'!U20+'[1]5_Xa Po To'!U20+'[1]6_Xa Ia Broai'!U20+'[1]7_Xa Ia Tul'!U20+'[1]8_Xa Chu Mo'!U20+'[1]9_Xa Ia KDam'!U20+'[1]10_Off'!U20+'[1]11_Off'!U20+'[1]12_Off'!U20+'[1]13_Off'!U20+'[1]14_Off'!U20+'[1]15_Off'!U20</f>
        <v>0</v>
      </c>
      <c r="V21" s="304">
        <f>'[1]1_Xa Ia Trok'!V20+'[1]2_Xa Ia Mron'!V20+'[1]3_Xa Kim Tan'!V20+'[1]4_Xa Chu Rang'!V20+'[1]5_Xa Po To'!V20+'[1]6_Xa Ia Broai'!V20+'[1]7_Xa Ia Tul'!V20+'[1]8_Xa Chu Mo'!V20+'[1]9_Xa Ia KDam'!V20+'[1]10_Off'!V20+'[1]11_Off'!V20+'[1]12_Off'!V20+'[1]13_Off'!V20+'[1]14_Off'!V20+'[1]15_Off'!V20</f>
        <v>0</v>
      </c>
      <c r="W21" s="304">
        <f>'[1]1_Xa Ia Trok'!W20+'[1]2_Xa Ia Mron'!W20+'[1]3_Xa Kim Tan'!W20+'[1]4_Xa Chu Rang'!W20+'[1]5_Xa Po To'!W20+'[1]6_Xa Ia Broai'!W20+'[1]7_Xa Ia Tul'!W20+'[1]8_Xa Chu Mo'!W20+'[1]9_Xa Ia KDam'!W20+'[1]10_Off'!W20+'[1]11_Off'!W20+'[1]12_Off'!W20+'[1]13_Off'!W20+'[1]14_Off'!W20+'[1]15_Off'!W20</f>
        <v>0</v>
      </c>
      <c r="X21" s="304">
        <f>'[1]1_Xa Ia Trok'!X20+'[1]2_Xa Ia Mron'!X20+'[1]3_Xa Kim Tan'!X20+'[1]4_Xa Chu Rang'!X20+'[1]5_Xa Po To'!X20+'[1]6_Xa Ia Broai'!X20+'[1]7_Xa Ia Tul'!X20+'[1]8_Xa Chu Mo'!X20+'[1]9_Xa Ia KDam'!X20+'[1]10_Off'!X20+'[1]11_Off'!X20+'[1]12_Off'!X20+'[1]13_Off'!X20+'[1]14_Off'!X20+'[1]15_Off'!X20</f>
        <v>0</v>
      </c>
      <c r="Y21" s="304">
        <f>'[1]1_Xa Ia Trok'!Y20+'[1]2_Xa Ia Mron'!Y20+'[1]3_Xa Kim Tan'!Y20+'[1]4_Xa Chu Rang'!Y20+'[1]5_Xa Po To'!Y20+'[1]6_Xa Ia Broai'!Y20+'[1]7_Xa Ia Tul'!Y20+'[1]8_Xa Chu Mo'!Y20+'[1]9_Xa Ia KDam'!Y20+'[1]10_Off'!Y20+'[1]11_Off'!Y20+'[1]12_Off'!Y20+'[1]13_Off'!Y20+'[1]14_Off'!Y20+'[1]15_Off'!Y20</f>
        <v>0</v>
      </c>
      <c r="Z21" s="304">
        <f>'[1]1_Xa Ia Trok'!Z20+'[1]2_Xa Ia Mron'!Z20+'[1]3_Xa Kim Tan'!Z20+'[1]4_Xa Chu Rang'!Z20+'[1]5_Xa Po To'!Z20+'[1]6_Xa Ia Broai'!Z20+'[1]7_Xa Ia Tul'!Z20+'[1]8_Xa Chu Mo'!Z20+'[1]9_Xa Ia KDam'!Z20+'[1]10_Off'!Z20+'[1]11_Off'!Z20+'[1]12_Off'!Z20+'[1]13_Off'!Z20+'[1]14_Off'!Z20+'[1]15_Off'!Z20</f>
        <v>0</v>
      </c>
      <c r="AA21" s="304">
        <f>'[1]1_Xa Ia Trok'!AA20+'[1]2_Xa Ia Mron'!AA20+'[1]3_Xa Kim Tan'!AA20+'[1]4_Xa Chu Rang'!AA20+'[1]5_Xa Po To'!AA20+'[1]6_Xa Ia Broai'!AA20+'[1]7_Xa Ia Tul'!AA20+'[1]8_Xa Chu Mo'!AA20+'[1]9_Xa Ia KDam'!AA20+'[1]10_Off'!AA20+'[1]11_Off'!AA20+'[1]12_Off'!AA20+'[1]13_Off'!AA20+'[1]14_Off'!AA20+'[1]15_Off'!AA20</f>
        <v>0</v>
      </c>
      <c r="AB21" s="304">
        <f>'[1]1_Xa Ia Trok'!AB20+'[1]2_Xa Ia Mron'!AB20+'[1]3_Xa Kim Tan'!AB20+'[1]4_Xa Chu Rang'!AB20+'[1]5_Xa Po To'!AB20+'[1]6_Xa Ia Broai'!AB20+'[1]7_Xa Ia Tul'!AB20+'[1]8_Xa Chu Mo'!AB20+'[1]9_Xa Ia KDam'!AB20+'[1]10_Off'!AB20+'[1]11_Off'!AB20+'[1]12_Off'!AB20+'[1]13_Off'!AB20+'[1]14_Off'!AB20+'[1]15_Off'!AB20</f>
        <v>0</v>
      </c>
      <c r="AC21" s="304">
        <f>'[1]1_Xa Ia Trok'!AC20+'[1]2_Xa Ia Mron'!AC20+'[1]3_Xa Kim Tan'!AC20+'[1]4_Xa Chu Rang'!AC20+'[1]5_Xa Po To'!AC20+'[1]6_Xa Ia Broai'!AC20+'[1]7_Xa Ia Tul'!AC20+'[1]8_Xa Chu Mo'!AC20+'[1]9_Xa Ia KDam'!AC20+'[1]10_Off'!AC20+'[1]11_Off'!AC20+'[1]12_Off'!AC20+'[1]13_Off'!AC20+'[1]14_Off'!AC20+'[1]15_Off'!AC20</f>
        <v>0</v>
      </c>
      <c r="AD21" s="304">
        <f>'[1]1_Xa Ia Trok'!AD20+'[1]2_Xa Ia Mron'!AD20+'[1]3_Xa Kim Tan'!AD20+'[1]4_Xa Chu Rang'!AD20+'[1]5_Xa Po To'!AD20+'[1]6_Xa Ia Broai'!AD20+'[1]7_Xa Ia Tul'!AD20+'[1]8_Xa Chu Mo'!AD20+'[1]9_Xa Ia KDam'!AD20+'[1]10_Off'!AD20+'[1]11_Off'!AD20+'[1]12_Off'!AD20+'[1]13_Off'!AD20+'[1]14_Off'!AD20+'[1]15_Off'!AD20</f>
        <v>0</v>
      </c>
      <c r="AE21" s="304">
        <f>'[1]1_Xa Ia Trok'!AE20+'[1]2_Xa Ia Mron'!AE20+'[1]3_Xa Kim Tan'!AE20+'[1]4_Xa Chu Rang'!AE20+'[1]5_Xa Po To'!AE20+'[1]6_Xa Ia Broai'!AE20+'[1]7_Xa Ia Tul'!AE20+'[1]8_Xa Chu Mo'!AE20+'[1]9_Xa Ia KDam'!AE20+'[1]10_Off'!AE20+'[1]11_Off'!AE20+'[1]12_Off'!AE20+'[1]13_Off'!AE20+'[1]14_Off'!AE20+'[1]15_Off'!AE20</f>
        <v>0</v>
      </c>
      <c r="AF21" s="304">
        <f>'[1]1_Xa Ia Trok'!AF20+'[1]2_Xa Ia Mron'!AF20+'[1]3_Xa Kim Tan'!AF20+'[1]4_Xa Chu Rang'!AF20+'[1]5_Xa Po To'!AF20+'[1]6_Xa Ia Broai'!AF20+'[1]7_Xa Ia Tul'!AF20+'[1]8_Xa Chu Mo'!AF20+'[1]9_Xa Ia KDam'!AF20+'[1]10_Off'!AF20+'[1]11_Off'!AF20+'[1]12_Off'!AF20+'[1]13_Off'!AF20+'[1]14_Off'!AF20+'[1]15_Off'!AF20</f>
        <v>0</v>
      </c>
      <c r="AG21" s="304">
        <f>'[1]1_Xa Ia Trok'!AG20+'[1]2_Xa Ia Mron'!AG20+'[1]3_Xa Kim Tan'!AG20+'[1]4_Xa Chu Rang'!AG20+'[1]5_Xa Po To'!AG20+'[1]6_Xa Ia Broai'!AG20+'[1]7_Xa Ia Tul'!AG20+'[1]8_Xa Chu Mo'!AG20+'[1]9_Xa Ia KDam'!AG20+'[1]10_Off'!AG20+'[1]11_Off'!AG20+'[1]12_Off'!AG20+'[1]13_Off'!AG20+'[1]14_Off'!AG20+'[1]15_Off'!AG20</f>
        <v>0</v>
      </c>
      <c r="AH21" s="304">
        <f>'[1]1_Xa Ia Trok'!AH20+'[1]2_Xa Ia Mron'!AH20+'[1]3_Xa Kim Tan'!AH20+'[1]4_Xa Chu Rang'!AH20+'[1]5_Xa Po To'!AH20+'[1]6_Xa Ia Broai'!AH20+'[1]7_Xa Ia Tul'!AH20+'[1]8_Xa Chu Mo'!AH20+'[1]9_Xa Ia KDam'!AH20+'[1]10_Off'!AH20+'[1]11_Off'!AH20+'[1]12_Off'!AH20+'[1]13_Off'!AH20+'[1]14_Off'!AH20+'[1]15_Off'!AH20</f>
        <v>0</v>
      </c>
      <c r="AI21" s="304">
        <f>'[1]1_Xa Ia Trok'!AI20+'[1]2_Xa Ia Mron'!AI20+'[1]3_Xa Kim Tan'!AI20+'[1]4_Xa Chu Rang'!AI20+'[1]5_Xa Po To'!AI20+'[1]6_Xa Ia Broai'!AI20+'[1]7_Xa Ia Tul'!AI20+'[1]8_Xa Chu Mo'!AI20+'[1]9_Xa Ia KDam'!AI20+'[1]10_Off'!AI20+'[1]11_Off'!AI20+'[1]12_Off'!AI20+'[1]13_Off'!AI20+'[1]14_Off'!AI20+'[1]15_Off'!AI20</f>
        <v>0</v>
      </c>
      <c r="AJ21" s="304">
        <f>'[1]1_Xa Ia Trok'!AJ20+'[1]2_Xa Ia Mron'!AJ20+'[1]3_Xa Kim Tan'!AJ20+'[1]4_Xa Chu Rang'!AJ20+'[1]5_Xa Po To'!AJ20+'[1]6_Xa Ia Broai'!AJ20+'[1]7_Xa Ia Tul'!AJ20+'[1]8_Xa Chu Mo'!AJ20+'[1]9_Xa Ia KDam'!AJ20+'[1]10_Off'!AJ20+'[1]11_Off'!AJ20+'[1]12_Off'!AJ20+'[1]13_Off'!AJ20+'[1]14_Off'!AJ20+'[1]15_Off'!AJ20</f>
        <v>0</v>
      </c>
      <c r="AK21" s="304">
        <f>'[1]1_Xa Ia Trok'!AK20+'[1]2_Xa Ia Mron'!AK20+'[1]3_Xa Kim Tan'!AK20+'[1]4_Xa Chu Rang'!AK20+'[1]5_Xa Po To'!AK20+'[1]6_Xa Ia Broai'!AK20+'[1]7_Xa Ia Tul'!AK20+'[1]8_Xa Chu Mo'!AK20+'[1]9_Xa Ia KDam'!AK20+'[1]10_Off'!AK20+'[1]11_Off'!AK20+'[1]12_Off'!AK20+'[1]13_Off'!AK20+'[1]14_Off'!AK20+'[1]15_Off'!AK20</f>
        <v>0</v>
      </c>
      <c r="AL21" s="304">
        <f>'[1]1_Xa Ia Trok'!AL20+'[1]2_Xa Ia Mron'!AL20+'[1]3_Xa Kim Tan'!AL20+'[1]4_Xa Chu Rang'!AL20+'[1]5_Xa Po To'!AL20+'[1]6_Xa Ia Broai'!AL20+'[1]7_Xa Ia Tul'!AL20+'[1]8_Xa Chu Mo'!AL20+'[1]9_Xa Ia KDam'!AL20+'[1]10_Off'!AL20+'[1]11_Off'!AL20+'[1]12_Off'!AL20+'[1]13_Off'!AL20+'[1]14_Off'!AL20+'[1]15_Off'!AL20</f>
        <v>0</v>
      </c>
      <c r="AM21" s="304">
        <f>'[1]1_Xa Ia Trok'!AM20+'[1]2_Xa Ia Mron'!AM20+'[1]3_Xa Kim Tan'!AM20+'[1]4_Xa Chu Rang'!AM20+'[1]5_Xa Po To'!AM20+'[1]6_Xa Ia Broai'!AM20+'[1]7_Xa Ia Tul'!AM20+'[1]8_Xa Chu Mo'!AM20+'[1]9_Xa Ia KDam'!AM20+'[1]10_Off'!AM20+'[1]11_Off'!AM20+'[1]12_Off'!AM20+'[1]13_Off'!AM20+'[1]14_Off'!AM20+'[1]15_Off'!AM20</f>
        <v>0</v>
      </c>
      <c r="AN21" s="304">
        <f>'[1]1_Xa Ia Trok'!AN20+'[1]2_Xa Ia Mron'!AN20+'[1]3_Xa Kim Tan'!AN20+'[1]4_Xa Chu Rang'!AN20+'[1]5_Xa Po To'!AN20+'[1]6_Xa Ia Broai'!AN20+'[1]7_Xa Ia Tul'!AN20+'[1]8_Xa Chu Mo'!AN20+'[1]9_Xa Ia KDam'!AN20+'[1]10_Off'!AN20+'[1]11_Off'!AN20+'[1]12_Off'!AN20+'[1]13_Off'!AN20+'[1]14_Off'!AN20+'[1]15_Off'!AN20</f>
        <v>0</v>
      </c>
      <c r="AO21" s="304">
        <f>'[1]1_Xa Ia Trok'!AO20+'[1]2_Xa Ia Mron'!AO20+'[1]3_Xa Kim Tan'!AO20+'[1]4_Xa Chu Rang'!AO20+'[1]5_Xa Po To'!AO20+'[1]6_Xa Ia Broai'!AO20+'[1]7_Xa Ia Tul'!AO20+'[1]8_Xa Chu Mo'!AO20+'[1]9_Xa Ia KDam'!AO20+'[1]10_Off'!AO20+'[1]11_Off'!AO20+'[1]12_Off'!AO20+'[1]13_Off'!AO20+'[1]14_Off'!AO20+'[1]15_Off'!AO20</f>
        <v>0</v>
      </c>
      <c r="AP21" s="304">
        <f>'[1]1_Xa Ia Trok'!AP20+'[1]2_Xa Ia Mron'!AP20+'[1]3_Xa Kim Tan'!AP20+'[1]4_Xa Chu Rang'!AP20+'[1]5_Xa Po To'!AP20+'[1]6_Xa Ia Broai'!AP20+'[1]7_Xa Ia Tul'!AP20+'[1]8_Xa Chu Mo'!AP20+'[1]9_Xa Ia KDam'!AP20+'[1]10_Off'!AP20+'[1]11_Off'!AP20+'[1]12_Off'!AP20+'[1]13_Off'!AP20+'[1]14_Off'!AP20+'[1]15_Off'!AP20</f>
        <v>0</v>
      </c>
      <c r="AQ21" s="400">
        <f>'[1]1_Xa Ia Trok'!AQ20+'[1]2_Xa Ia Mron'!AQ20+'[1]3_Xa Kim Tan'!AQ20+'[1]4_Xa Chu Rang'!AQ20+'[1]5_Xa Po To'!AQ20+'[1]6_Xa Ia Broai'!AQ20+'[1]7_Xa Ia Tul'!AQ20+'[1]8_Xa Chu Mo'!AQ20+'[1]9_Xa Ia KDam'!AQ20+'[1]10_Off'!AQ20+'[1]11_Off'!AQ20+'[1]12_Off'!AQ20+'[1]13_Off'!AQ20+'[1]14_Off'!AQ20+'[1]15_Off'!AQ20</f>
        <v>0</v>
      </c>
      <c r="AR21" s="304">
        <f>'[1]1_Xa Ia Trok'!AR20+'[1]2_Xa Ia Mron'!AR20+'[1]3_Xa Kim Tan'!AR20+'[1]4_Xa Chu Rang'!AR20+'[1]5_Xa Po To'!AR20+'[1]6_Xa Ia Broai'!AR20+'[1]7_Xa Ia Tul'!AR20+'[1]8_Xa Chu Mo'!AR20+'[1]9_Xa Ia KDam'!AR20+'[1]10_Off'!AR20+'[1]11_Off'!AR20+'[1]12_Off'!AR20+'[1]13_Off'!AR20+'[1]14_Off'!AR20+'[1]15_Off'!AR20</f>
        <v>0</v>
      </c>
      <c r="AS21" s="304">
        <f>'[1]1_Xa Ia Trok'!AS20+'[1]2_Xa Ia Mron'!AS20+'[1]3_Xa Kim Tan'!AS20+'[1]4_Xa Chu Rang'!AS20+'[1]5_Xa Po To'!AS20+'[1]6_Xa Ia Broai'!AS20+'[1]7_Xa Ia Tul'!AS20+'[1]8_Xa Chu Mo'!AS20+'[1]9_Xa Ia KDam'!AS20+'[1]10_Off'!AS20+'[1]11_Off'!AS20+'[1]12_Off'!AS20+'[1]13_Off'!AS20+'[1]14_Off'!AS20+'[1]15_Off'!AS20</f>
        <v>27.571717</v>
      </c>
    </row>
    <row r="22" spans="1:45" s="133" customFormat="1" ht="15.95" customHeight="1" x14ac:dyDescent="0.25">
      <c r="A22" s="402">
        <v>2.2000000000000002</v>
      </c>
      <c r="B22" s="67" t="s">
        <v>48</v>
      </c>
      <c r="C22" s="1" t="s">
        <v>49</v>
      </c>
      <c r="D22" s="304">
        <f>'02 CH'!G22</f>
        <v>2.2799999999999998</v>
      </c>
      <c r="E22" s="400">
        <f t="shared" ref="E22:E47" si="0">SUM(F22:O22)-G22</f>
        <v>0</v>
      </c>
      <c r="F22" s="304">
        <f>'[1]1_Xa Ia Trok'!F21+'[1]2_Xa Ia Mron'!F21+'[1]3_Xa Kim Tan'!F21+'[1]4_Xa Chu Rang'!F21+'[1]5_Xa Po To'!F21+'[1]6_Xa Ia Broai'!F21+'[1]7_Xa Ia Tul'!F21+'[1]8_Xa Chu Mo'!F21+'[1]9_Xa Ia KDam'!F21+'[1]10_Off'!F21+'[1]11_Off'!F21+'[1]12_Off'!F21+'[1]13_Off'!F21+'[1]14_Off'!F21+'[1]15_Off'!F21</f>
        <v>0</v>
      </c>
      <c r="G22" s="304">
        <f>'[1]1_Xa Ia Trok'!G21+'[1]2_Xa Ia Mron'!G21+'[1]3_Xa Kim Tan'!G21+'[1]4_Xa Chu Rang'!G21+'[1]5_Xa Po To'!G21+'[1]6_Xa Ia Broai'!G21+'[1]7_Xa Ia Tul'!G21+'[1]8_Xa Chu Mo'!G21+'[1]9_Xa Ia KDam'!G21+'[1]10_Off'!G21+'[1]11_Off'!G21+'[1]12_Off'!G21+'[1]13_Off'!G21+'[1]14_Off'!G21+'[1]15_Off'!G21</f>
        <v>0</v>
      </c>
      <c r="H22" s="304">
        <f>'[1]1_Xa Ia Trok'!H21+'[1]2_Xa Ia Mron'!H21+'[1]3_Xa Kim Tan'!H21+'[1]4_Xa Chu Rang'!H21+'[1]5_Xa Po To'!H21+'[1]6_Xa Ia Broai'!H21+'[1]7_Xa Ia Tul'!H21+'[1]8_Xa Chu Mo'!H21+'[1]9_Xa Ia KDam'!H21+'[1]10_Off'!H21+'[1]11_Off'!H21+'[1]12_Off'!H21+'[1]13_Off'!H21+'[1]14_Off'!H21+'[1]15_Off'!H21</f>
        <v>0</v>
      </c>
      <c r="I22" s="304">
        <f>'[1]1_Xa Ia Trok'!I21+'[1]2_Xa Ia Mron'!I21+'[1]3_Xa Kim Tan'!I21+'[1]4_Xa Chu Rang'!I21+'[1]5_Xa Po To'!I21+'[1]6_Xa Ia Broai'!I21+'[1]7_Xa Ia Tul'!I21+'[1]8_Xa Chu Mo'!I21+'[1]9_Xa Ia KDam'!I21+'[1]10_Off'!I21+'[1]11_Off'!I21+'[1]12_Off'!I21+'[1]13_Off'!I21+'[1]14_Off'!I21+'[1]15_Off'!I21</f>
        <v>0</v>
      </c>
      <c r="J22" s="304">
        <f>'[1]1_Xa Ia Trok'!J21+'[1]2_Xa Ia Mron'!J21+'[1]3_Xa Kim Tan'!J21+'[1]4_Xa Chu Rang'!J21+'[1]5_Xa Po To'!J21+'[1]6_Xa Ia Broai'!J21+'[1]7_Xa Ia Tul'!J21+'[1]8_Xa Chu Mo'!J21+'[1]9_Xa Ia KDam'!J21+'[1]10_Off'!J21+'[1]11_Off'!J21+'[1]12_Off'!J21+'[1]13_Off'!J21+'[1]14_Off'!J21+'[1]15_Off'!J21</f>
        <v>0</v>
      </c>
      <c r="K22" s="304">
        <f>'[1]1_Xa Ia Trok'!K21+'[1]2_Xa Ia Mron'!K21+'[1]3_Xa Kim Tan'!K21+'[1]4_Xa Chu Rang'!K21+'[1]5_Xa Po To'!K21+'[1]6_Xa Ia Broai'!K21+'[1]7_Xa Ia Tul'!K21+'[1]8_Xa Chu Mo'!K21+'[1]9_Xa Ia KDam'!K21+'[1]10_Off'!K21+'[1]11_Off'!K21+'[1]12_Off'!K21+'[1]13_Off'!K21+'[1]14_Off'!K21+'[1]15_Off'!K21</f>
        <v>0</v>
      </c>
      <c r="L22" s="304">
        <f>'[1]1_Xa Ia Trok'!L21+'[1]2_Xa Ia Mron'!L21+'[1]3_Xa Kim Tan'!L21+'[1]4_Xa Chu Rang'!L21+'[1]5_Xa Po To'!L21+'[1]6_Xa Ia Broai'!L21+'[1]7_Xa Ia Tul'!L21+'[1]8_Xa Chu Mo'!L21+'[1]9_Xa Ia KDam'!L21+'[1]10_Off'!L21+'[1]11_Off'!L21+'[1]12_Off'!L21+'[1]13_Off'!L21+'[1]14_Off'!L21+'[1]15_Off'!L21</f>
        <v>0</v>
      </c>
      <c r="M22" s="304">
        <f>'[1]1_Xa Ia Trok'!M21+'[1]2_Xa Ia Mron'!M21+'[1]3_Xa Kim Tan'!M21+'[1]4_Xa Chu Rang'!M21+'[1]5_Xa Po To'!M21+'[1]6_Xa Ia Broai'!M21+'[1]7_Xa Ia Tul'!M21+'[1]8_Xa Chu Mo'!M21+'[1]9_Xa Ia KDam'!M21+'[1]10_Off'!M21+'[1]11_Off'!M21+'[1]12_Off'!M21+'[1]13_Off'!M21+'[1]14_Off'!M21+'[1]15_Off'!M21</f>
        <v>0</v>
      </c>
      <c r="N22" s="304">
        <f>'[1]1_Xa Ia Trok'!N21+'[1]2_Xa Ia Mron'!N21+'[1]3_Xa Kim Tan'!N21+'[1]4_Xa Chu Rang'!N21+'[1]5_Xa Po To'!N21+'[1]6_Xa Ia Broai'!N21+'[1]7_Xa Ia Tul'!N21+'[1]8_Xa Chu Mo'!N21+'[1]9_Xa Ia KDam'!N21+'[1]10_Off'!N21+'[1]11_Off'!N21+'[1]12_Off'!N21+'[1]13_Off'!N21+'[1]14_Off'!N21+'[1]15_Off'!N21</f>
        <v>0</v>
      </c>
      <c r="O22" s="304">
        <f>'[1]1_Xa Ia Trok'!O21+'[1]2_Xa Ia Mron'!O21+'[1]3_Xa Kim Tan'!O21+'[1]4_Xa Chu Rang'!O21+'[1]5_Xa Po To'!O21+'[1]6_Xa Ia Broai'!O21+'[1]7_Xa Ia Tul'!O21+'[1]8_Xa Chu Mo'!O21+'[1]9_Xa Ia KDam'!O21+'[1]10_Off'!O21+'[1]11_Off'!O21+'[1]12_Off'!O21+'[1]13_Off'!O21+'[1]14_Off'!O21+'[1]15_Off'!O21</f>
        <v>0</v>
      </c>
      <c r="P22" s="400">
        <f>'[1]1_Xa Ia Trok'!P21+'[1]2_Xa Ia Mron'!P21+'[1]3_Xa Kim Tan'!P21+'[1]4_Xa Chu Rang'!P21+'[1]5_Xa Po To'!P21+'[1]6_Xa Ia Broai'!P21+'[1]7_Xa Ia Tul'!P21+'[1]8_Xa Chu Mo'!P21+'[1]9_Xa Ia KDam'!P21+'[1]10_Off'!P21+'[1]11_Off'!P21+'[1]12_Off'!P21+'[1]13_Off'!P21+'[1]14_Off'!P21+'[1]15_Off'!P21</f>
        <v>0</v>
      </c>
      <c r="Q22" s="304">
        <f>'[1]1_Xa Ia Trok'!Q21+'[1]2_Xa Ia Mron'!Q21+'[1]3_Xa Kim Tan'!Q21+'[1]4_Xa Chu Rang'!Q21+'[1]5_Xa Po To'!Q21+'[1]6_Xa Ia Broai'!Q21+'[1]7_Xa Ia Tul'!Q21+'[1]8_Xa Chu Mo'!Q21+'[1]9_Xa Ia KDam'!Q21+'[1]10_Off'!Q21+'[1]11_Off'!Q21+'[1]12_Off'!Q21+'[1]13_Off'!Q21+'[1]14_Off'!Q21+'[1]15_Off'!Q21</f>
        <v>0</v>
      </c>
      <c r="R22" s="304">
        <f>'[1]1_Xa Ia Trok'!R21+'[1]2_Xa Ia Mron'!R21+'[1]3_Xa Kim Tan'!R21+'[1]4_Xa Chu Rang'!R21+'[1]5_Xa Po To'!R21+'[1]6_Xa Ia Broai'!R21+'[1]7_Xa Ia Tul'!R21+'[1]8_Xa Chu Mo'!R21+'[1]9_Xa Ia KDam'!R21+'[1]10_Off'!R21+'[1]11_Off'!R21+'[1]12_Off'!R21+'[1]13_Off'!R21+'[1]14_Off'!R21+'[1]15_Off'!R21</f>
        <v>2.2799999999999998</v>
      </c>
      <c r="S22" s="304">
        <f>'[1]1_Xa Ia Trok'!S21+'[1]2_Xa Ia Mron'!S21+'[1]3_Xa Kim Tan'!S21+'[1]4_Xa Chu Rang'!S21+'[1]5_Xa Po To'!S21+'[1]6_Xa Ia Broai'!S21+'[1]7_Xa Ia Tul'!S21+'[1]8_Xa Chu Mo'!S21+'[1]9_Xa Ia KDam'!S21+'[1]10_Off'!S21+'[1]11_Off'!S21+'[1]12_Off'!S21+'[1]13_Off'!S21+'[1]14_Off'!S21+'[1]15_Off'!S21</f>
        <v>0</v>
      </c>
      <c r="T22" s="304">
        <f>'[1]1_Xa Ia Trok'!T21+'[1]2_Xa Ia Mron'!T21+'[1]3_Xa Kim Tan'!T21+'[1]4_Xa Chu Rang'!T21+'[1]5_Xa Po To'!T21+'[1]6_Xa Ia Broai'!T21+'[1]7_Xa Ia Tul'!T21+'[1]8_Xa Chu Mo'!T21+'[1]9_Xa Ia KDam'!T21+'[1]10_Off'!T21+'[1]11_Off'!T21+'[1]12_Off'!T21+'[1]13_Off'!T21+'[1]14_Off'!T21+'[1]15_Off'!T21</f>
        <v>0</v>
      </c>
      <c r="U22" s="304">
        <f>'[1]1_Xa Ia Trok'!U21+'[1]2_Xa Ia Mron'!U21+'[1]3_Xa Kim Tan'!U21+'[1]4_Xa Chu Rang'!U21+'[1]5_Xa Po To'!U21+'[1]6_Xa Ia Broai'!U21+'[1]7_Xa Ia Tul'!U21+'[1]8_Xa Chu Mo'!U21+'[1]9_Xa Ia KDam'!U21+'[1]10_Off'!U21+'[1]11_Off'!U21+'[1]12_Off'!U21+'[1]13_Off'!U21+'[1]14_Off'!U21+'[1]15_Off'!U21</f>
        <v>0</v>
      </c>
      <c r="V22" s="304">
        <f>'[1]1_Xa Ia Trok'!V21+'[1]2_Xa Ia Mron'!V21+'[1]3_Xa Kim Tan'!V21+'[1]4_Xa Chu Rang'!V21+'[1]5_Xa Po To'!V21+'[1]6_Xa Ia Broai'!V21+'[1]7_Xa Ia Tul'!V21+'[1]8_Xa Chu Mo'!V21+'[1]9_Xa Ia KDam'!V21+'[1]10_Off'!V21+'[1]11_Off'!V21+'[1]12_Off'!V21+'[1]13_Off'!V21+'[1]14_Off'!V21+'[1]15_Off'!V21</f>
        <v>0</v>
      </c>
      <c r="W22" s="304">
        <f>'[1]1_Xa Ia Trok'!W21+'[1]2_Xa Ia Mron'!W21+'[1]3_Xa Kim Tan'!W21+'[1]4_Xa Chu Rang'!W21+'[1]5_Xa Po To'!W21+'[1]6_Xa Ia Broai'!W21+'[1]7_Xa Ia Tul'!W21+'[1]8_Xa Chu Mo'!W21+'[1]9_Xa Ia KDam'!W21+'[1]10_Off'!W21+'[1]11_Off'!W21+'[1]12_Off'!W21+'[1]13_Off'!W21+'[1]14_Off'!W21+'[1]15_Off'!W21</f>
        <v>0</v>
      </c>
      <c r="X22" s="304">
        <f>'[1]1_Xa Ia Trok'!X21+'[1]2_Xa Ia Mron'!X21+'[1]3_Xa Kim Tan'!X21+'[1]4_Xa Chu Rang'!X21+'[1]5_Xa Po To'!X21+'[1]6_Xa Ia Broai'!X21+'[1]7_Xa Ia Tul'!X21+'[1]8_Xa Chu Mo'!X21+'[1]9_Xa Ia KDam'!X21+'[1]10_Off'!X21+'[1]11_Off'!X21+'[1]12_Off'!X21+'[1]13_Off'!X21+'[1]14_Off'!X21+'[1]15_Off'!X21</f>
        <v>0</v>
      </c>
      <c r="Y22" s="304">
        <f>'[1]1_Xa Ia Trok'!Y21+'[1]2_Xa Ia Mron'!Y21+'[1]3_Xa Kim Tan'!Y21+'[1]4_Xa Chu Rang'!Y21+'[1]5_Xa Po To'!Y21+'[1]6_Xa Ia Broai'!Y21+'[1]7_Xa Ia Tul'!Y21+'[1]8_Xa Chu Mo'!Y21+'[1]9_Xa Ia KDam'!Y21+'[1]10_Off'!Y21+'[1]11_Off'!Y21+'[1]12_Off'!Y21+'[1]13_Off'!Y21+'[1]14_Off'!Y21+'[1]15_Off'!Y21</f>
        <v>0</v>
      </c>
      <c r="Z22" s="304">
        <f>'[1]1_Xa Ia Trok'!Z21+'[1]2_Xa Ia Mron'!Z21+'[1]3_Xa Kim Tan'!Z21+'[1]4_Xa Chu Rang'!Z21+'[1]5_Xa Po To'!Z21+'[1]6_Xa Ia Broai'!Z21+'[1]7_Xa Ia Tul'!Z21+'[1]8_Xa Chu Mo'!Z21+'[1]9_Xa Ia KDam'!Z21+'[1]10_Off'!Z21+'[1]11_Off'!Z21+'[1]12_Off'!Z21+'[1]13_Off'!Z21+'[1]14_Off'!Z21+'[1]15_Off'!Z21</f>
        <v>0</v>
      </c>
      <c r="AA22" s="304">
        <f>'[1]1_Xa Ia Trok'!AA21+'[1]2_Xa Ia Mron'!AA21+'[1]3_Xa Kim Tan'!AA21+'[1]4_Xa Chu Rang'!AA21+'[1]5_Xa Po To'!AA21+'[1]6_Xa Ia Broai'!AA21+'[1]7_Xa Ia Tul'!AA21+'[1]8_Xa Chu Mo'!AA21+'[1]9_Xa Ia KDam'!AA21+'[1]10_Off'!AA21+'[1]11_Off'!AA21+'[1]12_Off'!AA21+'[1]13_Off'!AA21+'[1]14_Off'!AA21+'[1]15_Off'!AA21</f>
        <v>0</v>
      </c>
      <c r="AB22" s="304">
        <f>'[1]1_Xa Ia Trok'!AB21+'[1]2_Xa Ia Mron'!AB21+'[1]3_Xa Kim Tan'!AB21+'[1]4_Xa Chu Rang'!AB21+'[1]5_Xa Po To'!AB21+'[1]6_Xa Ia Broai'!AB21+'[1]7_Xa Ia Tul'!AB21+'[1]8_Xa Chu Mo'!AB21+'[1]9_Xa Ia KDam'!AB21+'[1]10_Off'!AB21+'[1]11_Off'!AB21+'[1]12_Off'!AB21+'[1]13_Off'!AB21+'[1]14_Off'!AB21+'[1]15_Off'!AB21</f>
        <v>0</v>
      </c>
      <c r="AC22" s="304">
        <f>'[1]1_Xa Ia Trok'!AC21+'[1]2_Xa Ia Mron'!AC21+'[1]3_Xa Kim Tan'!AC21+'[1]4_Xa Chu Rang'!AC21+'[1]5_Xa Po To'!AC21+'[1]6_Xa Ia Broai'!AC21+'[1]7_Xa Ia Tul'!AC21+'[1]8_Xa Chu Mo'!AC21+'[1]9_Xa Ia KDam'!AC21+'[1]10_Off'!AC21+'[1]11_Off'!AC21+'[1]12_Off'!AC21+'[1]13_Off'!AC21+'[1]14_Off'!AC21+'[1]15_Off'!AC21</f>
        <v>0</v>
      </c>
      <c r="AD22" s="304">
        <f>'[1]1_Xa Ia Trok'!AD21+'[1]2_Xa Ia Mron'!AD21+'[1]3_Xa Kim Tan'!AD21+'[1]4_Xa Chu Rang'!AD21+'[1]5_Xa Po To'!AD21+'[1]6_Xa Ia Broai'!AD21+'[1]7_Xa Ia Tul'!AD21+'[1]8_Xa Chu Mo'!AD21+'[1]9_Xa Ia KDam'!AD21+'[1]10_Off'!AD21+'[1]11_Off'!AD21+'[1]12_Off'!AD21+'[1]13_Off'!AD21+'[1]14_Off'!AD21+'[1]15_Off'!AD21</f>
        <v>0</v>
      </c>
      <c r="AE22" s="304">
        <f>'[1]1_Xa Ia Trok'!AE21+'[1]2_Xa Ia Mron'!AE21+'[1]3_Xa Kim Tan'!AE21+'[1]4_Xa Chu Rang'!AE21+'[1]5_Xa Po To'!AE21+'[1]6_Xa Ia Broai'!AE21+'[1]7_Xa Ia Tul'!AE21+'[1]8_Xa Chu Mo'!AE21+'[1]9_Xa Ia KDam'!AE21+'[1]10_Off'!AE21+'[1]11_Off'!AE21+'[1]12_Off'!AE21+'[1]13_Off'!AE21+'[1]14_Off'!AE21+'[1]15_Off'!AE21</f>
        <v>0</v>
      </c>
      <c r="AF22" s="304">
        <f>'[1]1_Xa Ia Trok'!AF21+'[1]2_Xa Ia Mron'!AF21+'[1]3_Xa Kim Tan'!AF21+'[1]4_Xa Chu Rang'!AF21+'[1]5_Xa Po To'!AF21+'[1]6_Xa Ia Broai'!AF21+'[1]7_Xa Ia Tul'!AF21+'[1]8_Xa Chu Mo'!AF21+'[1]9_Xa Ia KDam'!AF21+'[1]10_Off'!AF21+'[1]11_Off'!AF21+'[1]12_Off'!AF21+'[1]13_Off'!AF21+'[1]14_Off'!AF21+'[1]15_Off'!AF21</f>
        <v>0</v>
      </c>
      <c r="AG22" s="304">
        <f>'[1]1_Xa Ia Trok'!AG21+'[1]2_Xa Ia Mron'!AG21+'[1]3_Xa Kim Tan'!AG21+'[1]4_Xa Chu Rang'!AG21+'[1]5_Xa Po To'!AG21+'[1]6_Xa Ia Broai'!AG21+'[1]7_Xa Ia Tul'!AG21+'[1]8_Xa Chu Mo'!AG21+'[1]9_Xa Ia KDam'!AG21+'[1]10_Off'!AG21+'[1]11_Off'!AG21+'[1]12_Off'!AG21+'[1]13_Off'!AG21+'[1]14_Off'!AG21+'[1]15_Off'!AG21</f>
        <v>0</v>
      </c>
      <c r="AH22" s="304">
        <f>'[1]1_Xa Ia Trok'!AH21+'[1]2_Xa Ia Mron'!AH21+'[1]3_Xa Kim Tan'!AH21+'[1]4_Xa Chu Rang'!AH21+'[1]5_Xa Po To'!AH21+'[1]6_Xa Ia Broai'!AH21+'[1]7_Xa Ia Tul'!AH21+'[1]8_Xa Chu Mo'!AH21+'[1]9_Xa Ia KDam'!AH21+'[1]10_Off'!AH21+'[1]11_Off'!AH21+'[1]12_Off'!AH21+'[1]13_Off'!AH21+'[1]14_Off'!AH21+'[1]15_Off'!AH21</f>
        <v>0</v>
      </c>
      <c r="AI22" s="304">
        <f>'[1]1_Xa Ia Trok'!AI21+'[1]2_Xa Ia Mron'!AI21+'[1]3_Xa Kim Tan'!AI21+'[1]4_Xa Chu Rang'!AI21+'[1]5_Xa Po To'!AI21+'[1]6_Xa Ia Broai'!AI21+'[1]7_Xa Ia Tul'!AI21+'[1]8_Xa Chu Mo'!AI21+'[1]9_Xa Ia KDam'!AI21+'[1]10_Off'!AI21+'[1]11_Off'!AI21+'[1]12_Off'!AI21+'[1]13_Off'!AI21+'[1]14_Off'!AI21+'[1]15_Off'!AI21</f>
        <v>0</v>
      </c>
      <c r="AJ22" s="304">
        <f>'[1]1_Xa Ia Trok'!AJ21+'[1]2_Xa Ia Mron'!AJ21+'[1]3_Xa Kim Tan'!AJ21+'[1]4_Xa Chu Rang'!AJ21+'[1]5_Xa Po To'!AJ21+'[1]6_Xa Ia Broai'!AJ21+'[1]7_Xa Ia Tul'!AJ21+'[1]8_Xa Chu Mo'!AJ21+'[1]9_Xa Ia KDam'!AJ21+'[1]10_Off'!AJ21+'[1]11_Off'!AJ21+'[1]12_Off'!AJ21+'[1]13_Off'!AJ21+'[1]14_Off'!AJ21+'[1]15_Off'!AJ21</f>
        <v>0</v>
      </c>
      <c r="AK22" s="304">
        <f>'[1]1_Xa Ia Trok'!AK21+'[1]2_Xa Ia Mron'!AK21+'[1]3_Xa Kim Tan'!AK21+'[1]4_Xa Chu Rang'!AK21+'[1]5_Xa Po To'!AK21+'[1]6_Xa Ia Broai'!AK21+'[1]7_Xa Ia Tul'!AK21+'[1]8_Xa Chu Mo'!AK21+'[1]9_Xa Ia KDam'!AK21+'[1]10_Off'!AK21+'[1]11_Off'!AK21+'[1]12_Off'!AK21+'[1]13_Off'!AK21+'[1]14_Off'!AK21+'[1]15_Off'!AK21</f>
        <v>0</v>
      </c>
      <c r="AL22" s="304">
        <f>'[1]1_Xa Ia Trok'!AL21+'[1]2_Xa Ia Mron'!AL21+'[1]3_Xa Kim Tan'!AL21+'[1]4_Xa Chu Rang'!AL21+'[1]5_Xa Po To'!AL21+'[1]6_Xa Ia Broai'!AL21+'[1]7_Xa Ia Tul'!AL21+'[1]8_Xa Chu Mo'!AL21+'[1]9_Xa Ia KDam'!AL21+'[1]10_Off'!AL21+'[1]11_Off'!AL21+'[1]12_Off'!AL21+'[1]13_Off'!AL21+'[1]14_Off'!AL21+'[1]15_Off'!AL21</f>
        <v>0</v>
      </c>
      <c r="AM22" s="304">
        <f>'[1]1_Xa Ia Trok'!AM21+'[1]2_Xa Ia Mron'!AM21+'[1]3_Xa Kim Tan'!AM21+'[1]4_Xa Chu Rang'!AM21+'[1]5_Xa Po To'!AM21+'[1]6_Xa Ia Broai'!AM21+'[1]7_Xa Ia Tul'!AM21+'[1]8_Xa Chu Mo'!AM21+'[1]9_Xa Ia KDam'!AM21+'[1]10_Off'!AM21+'[1]11_Off'!AM21+'[1]12_Off'!AM21+'[1]13_Off'!AM21+'[1]14_Off'!AM21+'[1]15_Off'!AM21</f>
        <v>0</v>
      </c>
      <c r="AN22" s="304">
        <f>'[1]1_Xa Ia Trok'!AN21+'[1]2_Xa Ia Mron'!AN21+'[1]3_Xa Kim Tan'!AN21+'[1]4_Xa Chu Rang'!AN21+'[1]5_Xa Po To'!AN21+'[1]6_Xa Ia Broai'!AN21+'[1]7_Xa Ia Tul'!AN21+'[1]8_Xa Chu Mo'!AN21+'[1]9_Xa Ia KDam'!AN21+'[1]10_Off'!AN21+'[1]11_Off'!AN21+'[1]12_Off'!AN21+'[1]13_Off'!AN21+'[1]14_Off'!AN21+'[1]15_Off'!AN21</f>
        <v>0</v>
      </c>
      <c r="AO22" s="304">
        <f>'[1]1_Xa Ia Trok'!AO21+'[1]2_Xa Ia Mron'!AO21+'[1]3_Xa Kim Tan'!AO21+'[1]4_Xa Chu Rang'!AO21+'[1]5_Xa Po To'!AO21+'[1]6_Xa Ia Broai'!AO21+'[1]7_Xa Ia Tul'!AO21+'[1]8_Xa Chu Mo'!AO21+'[1]9_Xa Ia KDam'!AO21+'[1]10_Off'!AO21+'[1]11_Off'!AO21+'[1]12_Off'!AO21+'[1]13_Off'!AO21+'[1]14_Off'!AO21+'[1]15_Off'!AO21</f>
        <v>0</v>
      </c>
      <c r="AP22" s="304">
        <f>'[1]1_Xa Ia Trok'!AP21+'[1]2_Xa Ia Mron'!AP21+'[1]3_Xa Kim Tan'!AP21+'[1]4_Xa Chu Rang'!AP21+'[1]5_Xa Po To'!AP21+'[1]6_Xa Ia Broai'!AP21+'[1]7_Xa Ia Tul'!AP21+'[1]8_Xa Chu Mo'!AP21+'[1]9_Xa Ia KDam'!AP21+'[1]10_Off'!AP21+'[1]11_Off'!AP21+'[1]12_Off'!AP21+'[1]13_Off'!AP21+'[1]14_Off'!AP21+'[1]15_Off'!AP21</f>
        <v>0</v>
      </c>
      <c r="AQ22" s="400">
        <f>'[1]1_Xa Ia Trok'!AQ21+'[1]2_Xa Ia Mron'!AQ21+'[1]3_Xa Kim Tan'!AQ21+'[1]4_Xa Chu Rang'!AQ21+'[1]5_Xa Po To'!AQ21+'[1]6_Xa Ia Broai'!AQ21+'[1]7_Xa Ia Tul'!AQ21+'[1]8_Xa Chu Mo'!AQ21+'[1]9_Xa Ia KDam'!AQ21+'[1]10_Off'!AQ21+'[1]11_Off'!AQ21+'[1]12_Off'!AQ21+'[1]13_Off'!AQ21+'[1]14_Off'!AQ21+'[1]15_Off'!AQ21</f>
        <v>0</v>
      </c>
      <c r="AR22" s="304">
        <f>'[1]1_Xa Ia Trok'!AR21+'[1]2_Xa Ia Mron'!AR21+'[1]3_Xa Kim Tan'!AR21+'[1]4_Xa Chu Rang'!AR21+'[1]5_Xa Po To'!AR21+'[1]6_Xa Ia Broai'!AR21+'[1]7_Xa Ia Tul'!AR21+'[1]8_Xa Chu Mo'!AR21+'[1]9_Xa Ia KDam'!AR21+'[1]10_Off'!AR21+'[1]11_Off'!AR21+'[1]12_Off'!AR21+'[1]13_Off'!AR21+'[1]14_Off'!AR21+'[1]15_Off'!AR21</f>
        <v>0</v>
      </c>
      <c r="AS22" s="304">
        <f>'[1]1_Xa Ia Trok'!AS21+'[1]2_Xa Ia Mron'!AS21+'[1]3_Xa Kim Tan'!AS21+'[1]4_Xa Chu Rang'!AS21+'[1]5_Xa Po To'!AS21+'[1]6_Xa Ia Broai'!AS21+'[1]7_Xa Ia Tul'!AS21+'[1]8_Xa Chu Mo'!AS21+'[1]9_Xa Ia KDam'!AS21+'[1]10_Off'!AS21+'[1]11_Off'!AS21+'[1]12_Off'!AS21+'[1]13_Off'!AS21+'[1]14_Off'!AS21+'[1]15_Off'!AS21</f>
        <v>2.7399999999999984</v>
      </c>
    </row>
    <row r="23" spans="1:45" s="133" customFormat="1" ht="15.95" customHeight="1" x14ac:dyDescent="0.25">
      <c r="A23" s="402">
        <v>2.2999999999999998</v>
      </c>
      <c r="B23" s="67" t="s">
        <v>50</v>
      </c>
      <c r="C23" s="1" t="s">
        <v>51</v>
      </c>
      <c r="D23" s="304">
        <f>'02 CH'!G23</f>
        <v>0</v>
      </c>
      <c r="E23" s="400">
        <f t="shared" si="0"/>
        <v>0</v>
      </c>
      <c r="F23" s="304">
        <f>'[1]1_Xa Ia Trok'!F22+'[1]2_Xa Ia Mron'!F22+'[1]3_Xa Kim Tan'!F22+'[1]4_Xa Chu Rang'!F22+'[1]5_Xa Po To'!F22+'[1]6_Xa Ia Broai'!F22+'[1]7_Xa Ia Tul'!F22+'[1]8_Xa Chu Mo'!F22+'[1]9_Xa Ia KDam'!F22+'[1]10_Off'!F22+'[1]11_Off'!F22+'[1]12_Off'!F22+'[1]13_Off'!F22+'[1]14_Off'!F22+'[1]15_Off'!F22</f>
        <v>0</v>
      </c>
      <c r="G23" s="304">
        <f>'[1]1_Xa Ia Trok'!G22+'[1]2_Xa Ia Mron'!G22+'[1]3_Xa Kim Tan'!G22+'[1]4_Xa Chu Rang'!G22+'[1]5_Xa Po To'!G22+'[1]6_Xa Ia Broai'!G22+'[1]7_Xa Ia Tul'!G22+'[1]8_Xa Chu Mo'!G22+'[1]9_Xa Ia KDam'!G22+'[1]10_Off'!G22+'[1]11_Off'!G22+'[1]12_Off'!G22+'[1]13_Off'!G22+'[1]14_Off'!G22+'[1]15_Off'!G22</f>
        <v>0</v>
      </c>
      <c r="H23" s="304">
        <f>'[1]1_Xa Ia Trok'!H22+'[1]2_Xa Ia Mron'!H22+'[1]3_Xa Kim Tan'!H22+'[1]4_Xa Chu Rang'!H22+'[1]5_Xa Po To'!H22+'[1]6_Xa Ia Broai'!H22+'[1]7_Xa Ia Tul'!H22+'[1]8_Xa Chu Mo'!H22+'[1]9_Xa Ia KDam'!H22+'[1]10_Off'!H22+'[1]11_Off'!H22+'[1]12_Off'!H22+'[1]13_Off'!H22+'[1]14_Off'!H22+'[1]15_Off'!H22</f>
        <v>0</v>
      </c>
      <c r="I23" s="304">
        <f>'[1]1_Xa Ia Trok'!I22+'[1]2_Xa Ia Mron'!I22+'[1]3_Xa Kim Tan'!I22+'[1]4_Xa Chu Rang'!I22+'[1]5_Xa Po To'!I22+'[1]6_Xa Ia Broai'!I22+'[1]7_Xa Ia Tul'!I22+'[1]8_Xa Chu Mo'!I22+'[1]9_Xa Ia KDam'!I22+'[1]10_Off'!I22+'[1]11_Off'!I22+'[1]12_Off'!I22+'[1]13_Off'!I22+'[1]14_Off'!I22+'[1]15_Off'!I22</f>
        <v>0</v>
      </c>
      <c r="J23" s="304">
        <f>'[1]1_Xa Ia Trok'!J22+'[1]2_Xa Ia Mron'!J22+'[1]3_Xa Kim Tan'!J22+'[1]4_Xa Chu Rang'!J22+'[1]5_Xa Po To'!J22+'[1]6_Xa Ia Broai'!J22+'[1]7_Xa Ia Tul'!J22+'[1]8_Xa Chu Mo'!J22+'[1]9_Xa Ia KDam'!J22+'[1]10_Off'!J22+'[1]11_Off'!J22+'[1]12_Off'!J22+'[1]13_Off'!J22+'[1]14_Off'!J22+'[1]15_Off'!J22</f>
        <v>0</v>
      </c>
      <c r="K23" s="304">
        <f>'[1]1_Xa Ia Trok'!K22+'[1]2_Xa Ia Mron'!K22+'[1]3_Xa Kim Tan'!K22+'[1]4_Xa Chu Rang'!K22+'[1]5_Xa Po To'!K22+'[1]6_Xa Ia Broai'!K22+'[1]7_Xa Ia Tul'!K22+'[1]8_Xa Chu Mo'!K22+'[1]9_Xa Ia KDam'!K22+'[1]10_Off'!K22+'[1]11_Off'!K22+'[1]12_Off'!K22+'[1]13_Off'!K22+'[1]14_Off'!K22+'[1]15_Off'!K22</f>
        <v>0</v>
      </c>
      <c r="L23" s="304">
        <f>'[1]1_Xa Ia Trok'!L22+'[1]2_Xa Ia Mron'!L22+'[1]3_Xa Kim Tan'!L22+'[1]4_Xa Chu Rang'!L22+'[1]5_Xa Po To'!L22+'[1]6_Xa Ia Broai'!L22+'[1]7_Xa Ia Tul'!L22+'[1]8_Xa Chu Mo'!L22+'[1]9_Xa Ia KDam'!L22+'[1]10_Off'!L22+'[1]11_Off'!L22+'[1]12_Off'!L22+'[1]13_Off'!L22+'[1]14_Off'!L22+'[1]15_Off'!L22</f>
        <v>0</v>
      </c>
      <c r="M23" s="304">
        <f>'[1]1_Xa Ia Trok'!M22+'[1]2_Xa Ia Mron'!M22+'[1]3_Xa Kim Tan'!M22+'[1]4_Xa Chu Rang'!M22+'[1]5_Xa Po To'!M22+'[1]6_Xa Ia Broai'!M22+'[1]7_Xa Ia Tul'!M22+'[1]8_Xa Chu Mo'!M22+'[1]9_Xa Ia KDam'!M22+'[1]10_Off'!M22+'[1]11_Off'!M22+'[1]12_Off'!M22+'[1]13_Off'!M22+'[1]14_Off'!M22+'[1]15_Off'!M22</f>
        <v>0</v>
      </c>
      <c r="N23" s="304">
        <f>'[1]1_Xa Ia Trok'!N22+'[1]2_Xa Ia Mron'!N22+'[1]3_Xa Kim Tan'!N22+'[1]4_Xa Chu Rang'!N22+'[1]5_Xa Po To'!N22+'[1]6_Xa Ia Broai'!N22+'[1]7_Xa Ia Tul'!N22+'[1]8_Xa Chu Mo'!N22+'[1]9_Xa Ia KDam'!N22+'[1]10_Off'!N22+'[1]11_Off'!N22+'[1]12_Off'!N22+'[1]13_Off'!N22+'[1]14_Off'!N22+'[1]15_Off'!N22</f>
        <v>0</v>
      </c>
      <c r="O23" s="304">
        <f>'[1]1_Xa Ia Trok'!O22+'[1]2_Xa Ia Mron'!O22+'[1]3_Xa Kim Tan'!O22+'[1]4_Xa Chu Rang'!O22+'[1]5_Xa Po To'!O22+'[1]6_Xa Ia Broai'!O22+'[1]7_Xa Ia Tul'!O22+'[1]8_Xa Chu Mo'!O22+'[1]9_Xa Ia KDam'!O22+'[1]10_Off'!O22+'[1]11_Off'!O22+'[1]12_Off'!O22+'[1]13_Off'!O22+'[1]14_Off'!O22+'[1]15_Off'!O22</f>
        <v>0</v>
      </c>
      <c r="P23" s="400">
        <f>'[1]1_Xa Ia Trok'!P22+'[1]2_Xa Ia Mron'!P22+'[1]3_Xa Kim Tan'!P22+'[1]4_Xa Chu Rang'!P22+'[1]5_Xa Po To'!P22+'[1]6_Xa Ia Broai'!P22+'[1]7_Xa Ia Tul'!P22+'[1]8_Xa Chu Mo'!P22+'[1]9_Xa Ia KDam'!P22+'[1]10_Off'!P22+'[1]11_Off'!P22+'[1]12_Off'!P22+'[1]13_Off'!P22+'[1]14_Off'!P22+'[1]15_Off'!P22</f>
        <v>0</v>
      </c>
      <c r="Q23" s="304">
        <f>'[1]1_Xa Ia Trok'!Q22+'[1]2_Xa Ia Mron'!Q22+'[1]3_Xa Kim Tan'!Q22+'[1]4_Xa Chu Rang'!Q22+'[1]5_Xa Po To'!Q22+'[1]6_Xa Ia Broai'!Q22+'[1]7_Xa Ia Tul'!Q22+'[1]8_Xa Chu Mo'!Q22+'[1]9_Xa Ia KDam'!Q22+'[1]10_Off'!Q22+'[1]11_Off'!Q22+'[1]12_Off'!Q22+'[1]13_Off'!Q22+'[1]14_Off'!Q22+'[1]15_Off'!Q22</f>
        <v>0</v>
      </c>
      <c r="R23" s="304">
        <f>'[1]1_Xa Ia Trok'!R22+'[1]2_Xa Ia Mron'!R22+'[1]3_Xa Kim Tan'!R22+'[1]4_Xa Chu Rang'!R22+'[1]5_Xa Po To'!R22+'[1]6_Xa Ia Broai'!R22+'[1]7_Xa Ia Tul'!R22+'[1]8_Xa Chu Mo'!R22+'[1]9_Xa Ia KDam'!R22+'[1]10_Off'!R22+'[1]11_Off'!R22+'[1]12_Off'!R22+'[1]13_Off'!R22+'[1]14_Off'!R22+'[1]15_Off'!R22</f>
        <v>0</v>
      </c>
      <c r="S23" s="304">
        <f>'[1]1_Xa Ia Trok'!S22+'[1]2_Xa Ia Mron'!S22+'[1]3_Xa Kim Tan'!S22+'[1]4_Xa Chu Rang'!S22+'[1]5_Xa Po To'!S22+'[1]6_Xa Ia Broai'!S22+'[1]7_Xa Ia Tul'!S22+'[1]8_Xa Chu Mo'!S22+'[1]9_Xa Ia KDam'!S22+'[1]10_Off'!S22+'[1]11_Off'!S22+'[1]12_Off'!S22+'[1]13_Off'!S22+'[1]14_Off'!S22+'[1]15_Off'!S22</f>
        <v>0</v>
      </c>
      <c r="T23" s="304">
        <f>'[1]1_Xa Ia Trok'!T22+'[1]2_Xa Ia Mron'!T22+'[1]3_Xa Kim Tan'!T22+'[1]4_Xa Chu Rang'!T22+'[1]5_Xa Po To'!T22+'[1]6_Xa Ia Broai'!T22+'[1]7_Xa Ia Tul'!T22+'[1]8_Xa Chu Mo'!T22+'[1]9_Xa Ia KDam'!T22+'[1]10_Off'!T22+'[1]11_Off'!T22+'[1]12_Off'!T22+'[1]13_Off'!T22+'[1]14_Off'!T22+'[1]15_Off'!T22</f>
        <v>0</v>
      </c>
      <c r="U23" s="304">
        <f>'[1]1_Xa Ia Trok'!U22+'[1]2_Xa Ia Mron'!U22+'[1]3_Xa Kim Tan'!U22+'[1]4_Xa Chu Rang'!U22+'[1]5_Xa Po To'!U22+'[1]6_Xa Ia Broai'!U22+'[1]7_Xa Ia Tul'!U22+'[1]8_Xa Chu Mo'!U22+'[1]9_Xa Ia KDam'!U22+'[1]10_Off'!U22+'[1]11_Off'!U22+'[1]12_Off'!U22+'[1]13_Off'!U22+'[1]14_Off'!U22+'[1]15_Off'!U22</f>
        <v>0</v>
      </c>
      <c r="V23" s="304">
        <f>'[1]1_Xa Ia Trok'!V22+'[1]2_Xa Ia Mron'!V22+'[1]3_Xa Kim Tan'!V22+'[1]4_Xa Chu Rang'!V22+'[1]5_Xa Po To'!V22+'[1]6_Xa Ia Broai'!V22+'[1]7_Xa Ia Tul'!V22+'[1]8_Xa Chu Mo'!V22+'[1]9_Xa Ia KDam'!V22+'[1]10_Off'!V22+'[1]11_Off'!V22+'[1]12_Off'!V22+'[1]13_Off'!V22+'[1]14_Off'!V22+'[1]15_Off'!V22</f>
        <v>0</v>
      </c>
      <c r="W23" s="304">
        <f>'[1]1_Xa Ia Trok'!W22+'[1]2_Xa Ia Mron'!W22+'[1]3_Xa Kim Tan'!W22+'[1]4_Xa Chu Rang'!W22+'[1]5_Xa Po To'!W22+'[1]6_Xa Ia Broai'!W22+'[1]7_Xa Ia Tul'!W22+'[1]8_Xa Chu Mo'!W22+'[1]9_Xa Ia KDam'!W22+'[1]10_Off'!W22+'[1]11_Off'!W22+'[1]12_Off'!W22+'[1]13_Off'!W22+'[1]14_Off'!W22+'[1]15_Off'!W22</f>
        <v>0</v>
      </c>
      <c r="X23" s="304">
        <f>'[1]1_Xa Ia Trok'!X22+'[1]2_Xa Ia Mron'!X22+'[1]3_Xa Kim Tan'!X22+'[1]4_Xa Chu Rang'!X22+'[1]5_Xa Po To'!X22+'[1]6_Xa Ia Broai'!X22+'[1]7_Xa Ia Tul'!X22+'[1]8_Xa Chu Mo'!X22+'[1]9_Xa Ia KDam'!X22+'[1]10_Off'!X22+'[1]11_Off'!X22+'[1]12_Off'!X22+'[1]13_Off'!X22+'[1]14_Off'!X22+'[1]15_Off'!X22</f>
        <v>0</v>
      </c>
      <c r="Y23" s="304">
        <f>'[1]1_Xa Ia Trok'!Y22+'[1]2_Xa Ia Mron'!Y22+'[1]3_Xa Kim Tan'!Y22+'[1]4_Xa Chu Rang'!Y22+'[1]5_Xa Po To'!Y22+'[1]6_Xa Ia Broai'!Y22+'[1]7_Xa Ia Tul'!Y22+'[1]8_Xa Chu Mo'!Y22+'[1]9_Xa Ia KDam'!Y22+'[1]10_Off'!Y22+'[1]11_Off'!Y22+'[1]12_Off'!Y22+'[1]13_Off'!Y22+'[1]14_Off'!Y22+'[1]15_Off'!Y22</f>
        <v>0</v>
      </c>
      <c r="Z23" s="304">
        <f>'[1]1_Xa Ia Trok'!Z22+'[1]2_Xa Ia Mron'!Z22+'[1]3_Xa Kim Tan'!Z22+'[1]4_Xa Chu Rang'!Z22+'[1]5_Xa Po To'!Z22+'[1]6_Xa Ia Broai'!Z22+'[1]7_Xa Ia Tul'!Z22+'[1]8_Xa Chu Mo'!Z22+'[1]9_Xa Ia KDam'!Z22+'[1]10_Off'!Z22+'[1]11_Off'!Z22+'[1]12_Off'!Z22+'[1]13_Off'!Z22+'[1]14_Off'!Z22+'[1]15_Off'!Z22</f>
        <v>0</v>
      </c>
      <c r="AA23" s="304">
        <f>'[1]1_Xa Ia Trok'!AA22+'[1]2_Xa Ia Mron'!AA22+'[1]3_Xa Kim Tan'!AA22+'[1]4_Xa Chu Rang'!AA22+'[1]5_Xa Po To'!AA22+'[1]6_Xa Ia Broai'!AA22+'[1]7_Xa Ia Tul'!AA22+'[1]8_Xa Chu Mo'!AA22+'[1]9_Xa Ia KDam'!AA22+'[1]10_Off'!AA22+'[1]11_Off'!AA22+'[1]12_Off'!AA22+'[1]13_Off'!AA22+'[1]14_Off'!AA22+'[1]15_Off'!AA22</f>
        <v>0</v>
      </c>
      <c r="AB23" s="304">
        <f>'[1]1_Xa Ia Trok'!AB22+'[1]2_Xa Ia Mron'!AB22+'[1]3_Xa Kim Tan'!AB22+'[1]4_Xa Chu Rang'!AB22+'[1]5_Xa Po To'!AB22+'[1]6_Xa Ia Broai'!AB22+'[1]7_Xa Ia Tul'!AB22+'[1]8_Xa Chu Mo'!AB22+'[1]9_Xa Ia KDam'!AB22+'[1]10_Off'!AB22+'[1]11_Off'!AB22+'[1]12_Off'!AB22+'[1]13_Off'!AB22+'[1]14_Off'!AB22+'[1]15_Off'!AB22</f>
        <v>0</v>
      </c>
      <c r="AC23" s="304">
        <f>'[1]1_Xa Ia Trok'!AC22+'[1]2_Xa Ia Mron'!AC22+'[1]3_Xa Kim Tan'!AC22+'[1]4_Xa Chu Rang'!AC22+'[1]5_Xa Po To'!AC22+'[1]6_Xa Ia Broai'!AC22+'[1]7_Xa Ia Tul'!AC22+'[1]8_Xa Chu Mo'!AC22+'[1]9_Xa Ia KDam'!AC22+'[1]10_Off'!AC22+'[1]11_Off'!AC22+'[1]12_Off'!AC22+'[1]13_Off'!AC22+'[1]14_Off'!AC22+'[1]15_Off'!AC22</f>
        <v>0</v>
      </c>
      <c r="AD23" s="304">
        <f>'[1]1_Xa Ia Trok'!AD22+'[1]2_Xa Ia Mron'!AD22+'[1]3_Xa Kim Tan'!AD22+'[1]4_Xa Chu Rang'!AD22+'[1]5_Xa Po To'!AD22+'[1]6_Xa Ia Broai'!AD22+'[1]7_Xa Ia Tul'!AD22+'[1]8_Xa Chu Mo'!AD22+'[1]9_Xa Ia KDam'!AD22+'[1]10_Off'!AD22+'[1]11_Off'!AD22+'[1]12_Off'!AD22+'[1]13_Off'!AD22+'[1]14_Off'!AD22+'[1]15_Off'!AD22</f>
        <v>0</v>
      </c>
      <c r="AE23" s="304">
        <f>'[1]1_Xa Ia Trok'!AE22+'[1]2_Xa Ia Mron'!AE22+'[1]3_Xa Kim Tan'!AE22+'[1]4_Xa Chu Rang'!AE22+'[1]5_Xa Po To'!AE22+'[1]6_Xa Ia Broai'!AE22+'[1]7_Xa Ia Tul'!AE22+'[1]8_Xa Chu Mo'!AE22+'[1]9_Xa Ia KDam'!AE22+'[1]10_Off'!AE22+'[1]11_Off'!AE22+'[1]12_Off'!AE22+'[1]13_Off'!AE22+'[1]14_Off'!AE22+'[1]15_Off'!AE22</f>
        <v>0</v>
      </c>
      <c r="AF23" s="304">
        <f>'[1]1_Xa Ia Trok'!AF22+'[1]2_Xa Ia Mron'!AF22+'[1]3_Xa Kim Tan'!AF22+'[1]4_Xa Chu Rang'!AF22+'[1]5_Xa Po To'!AF22+'[1]6_Xa Ia Broai'!AF22+'[1]7_Xa Ia Tul'!AF22+'[1]8_Xa Chu Mo'!AF22+'[1]9_Xa Ia KDam'!AF22+'[1]10_Off'!AF22+'[1]11_Off'!AF22+'[1]12_Off'!AF22+'[1]13_Off'!AF22+'[1]14_Off'!AF22+'[1]15_Off'!AF22</f>
        <v>0</v>
      </c>
      <c r="AG23" s="304">
        <f>'[1]1_Xa Ia Trok'!AG22+'[1]2_Xa Ia Mron'!AG22+'[1]3_Xa Kim Tan'!AG22+'[1]4_Xa Chu Rang'!AG22+'[1]5_Xa Po To'!AG22+'[1]6_Xa Ia Broai'!AG22+'[1]7_Xa Ia Tul'!AG22+'[1]8_Xa Chu Mo'!AG22+'[1]9_Xa Ia KDam'!AG22+'[1]10_Off'!AG22+'[1]11_Off'!AG22+'[1]12_Off'!AG22+'[1]13_Off'!AG22+'[1]14_Off'!AG22+'[1]15_Off'!AG22</f>
        <v>0</v>
      </c>
      <c r="AH23" s="304">
        <f>'[1]1_Xa Ia Trok'!AH22+'[1]2_Xa Ia Mron'!AH22+'[1]3_Xa Kim Tan'!AH22+'[1]4_Xa Chu Rang'!AH22+'[1]5_Xa Po To'!AH22+'[1]6_Xa Ia Broai'!AH22+'[1]7_Xa Ia Tul'!AH22+'[1]8_Xa Chu Mo'!AH22+'[1]9_Xa Ia KDam'!AH22+'[1]10_Off'!AH22+'[1]11_Off'!AH22+'[1]12_Off'!AH22+'[1]13_Off'!AH22+'[1]14_Off'!AH22+'[1]15_Off'!AH22</f>
        <v>0</v>
      </c>
      <c r="AI23" s="304">
        <f>'[1]1_Xa Ia Trok'!AI22+'[1]2_Xa Ia Mron'!AI22+'[1]3_Xa Kim Tan'!AI22+'[1]4_Xa Chu Rang'!AI22+'[1]5_Xa Po To'!AI22+'[1]6_Xa Ia Broai'!AI22+'[1]7_Xa Ia Tul'!AI22+'[1]8_Xa Chu Mo'!AI22+'[1]9_Xa Ia KDam'!AI22+'[1]10_Off'!AI22+'[1]11_Off'!AI22+'[1]12_Off'!AI22+'[1]13_Off'!AI22+'[1]14_Off'!AI22+'[1]15_Off'!AI22</f>
        <v>0</v>
      </c>
      <c r="AJ23" s="304">
        <f>'[1]1_Xa Ia Trok'!AJ22+'[1]2_Xa Ia Mron'!AJ22+'[1]3_Xa Kim Tan'!AJ22+'[1]4_Xa Chu Rang'!AJ22+'[1]5_Xa Po To'!AJ22+'[1]6_Xa Ia Broai'!AJ22+'[1]7_Xa Ia Tul'!AJ22+'[1]8_Xa Chu Mo'!AJ22+'[1]9_Xa Ia KDam'!AJ22+'[1]10_Off'!AJ22+'[1]11_Off'!AJ22+'[1]12_Off'!AJ22+'[1]13_Off'!AJ22+'[1]14_Off'!AJ22+'[1]15_Off'!AJ22</f>
        <v>0</v>
      </c>
      <c r="AK23" s="304">
        <f>'[1]1_Xa Ia Trok'!AK22+'[1]2_Xa Ia Mron'!AK22+'[1]3_Xa Kim Tan'!AK22+'[1]4_Xa Chu Rang'!AK22+'[1]5_Xa Po To'!AK22+'[1]6_Xa Ia Broai'!AK22+'[1]7_Xa Ia Tul'!AK22+'[1]8_Xa Chu Mo'!AK22+'[1]9_Xa Ia KDam'!AK22+'[1]10_Off'!AK22+'[1]11_Off'!AK22+'[1]12_Off'!AK22+'[1]13_Off'!AK22+'[1]14_Off'!AK22+'[1]15_Off'!AK22</f>
        <v>0</v>
      </c>
      <c r="AL23" s="304">
        <f>'[1]1_Xa Ia Trok'!AL22+'[1]2_Xa Ia Mron'!AL22+'[1]3_Xa Kim Tan'!AL22+'[1]4_Xa Chu Rang'!AL22+'[1]5_Xa Po To'!AL22+'[1]6_Xa Ia Broai'!AL22+'[1]7_Xa Ia Tul'!AL22+'[1]8_Xa Chu Mo'!AL22+'[1]9_Xa Ia KDam'!AL22+'[1]10_Off'!AL22+'[1]11_Off'!AL22+'[1]12_Off'!AL22+'[1]13_Off'!AL22+'[1]14_Off'!AL22+'[1]15_Off'!AL22</f>
        <v>0</v>
      </c>
      <c r="AM23" s="304">
        <f>'[1]1_Xa Ia Trok'!AM22+'[1]2_Xa Ia Mron'!AM22+'[1]3_Xa Kim Tan'!AM22+'[1]4_Xa Chu Rang'!AM22+'[1]5_Xa Po To'!AM22+'[1]6_Xa Ia Broai'!AM22+'[1]7_Xa Ia Tul'!AM22+'[1]8_Xa Chu Mo'!AM22+'[1]9_Xa Ia KDam'!AM22+'[1]10_Off'!AM22+'[1]11_Off'!AM22+'[1]12_Off'!AM22+'[1]13_Off'!AM22+'[1]14_Off'!AM22+'[1]15_Off'!AM22</f>
        <v>0</v>
      </c>
      <c r="AN23" s="304">
        <f>'[1]1_Xa Ia Trok'!AN22+'[1]2_Xa Ia Mron'!AN22+'[1]3_Xa Kim Tan'!AN22+'[1]4_Xa Chu Rang'!AN22+'[1]5_Xa Po To'!AN22+'[1]6_Xa Ia Broai'!AN22+'[1]7_Xa Ia Tul'!AN22+'[1]8_Xa Chu Mo'!AN22+'[1]9_Xa Ia KDam'!AN22+'[1]10_Off'!AN22+'[1]11_Off'!AN22+'[1]12_Off'!AN22+'[1]13_Off'!AN22+'[1]14_Off'!AN22+'[1]15_Off'!AN22</f>
        <v>0</v>
      </c>
      <c r="AO23" s="304">
        <f>'[1]1_Xa Ia Trok'!AO22+'[1]2_Xa Ia Mron'!AO22+'[1]3_Xa Kim Tan'!AO22+'[1]4_Xa Chu Rang'!AO22+'[1]5_Xa Po To'!AO22+'[1]6_Xa Ia Broai'!AO22+'[1]7_Xa Ia Tul'!AO22+'[1]8_Xa Chu Mo'!AO22+'[1]9_Xa Ia KDam'!AO22+'[1]10_Off'!AO22+'[1]11_Off'!AO22+'[1]12_Off'!AO22+'[1]13_Off'!AO22+'[1]14_Off'!AO22+'[1]15_Off'!AO22</f>
        <v>0</v>
      </c>
      <c r="AP23" s="304">
        <f>'[1]1_Xa Ia Trok'!AP22+'[1]2_Xa Ia Mron'!AP22+'[1]3_Xa Kim Tan'!AP22+'[1]4_Xa Chu Rang'!AP22+'[1]5_Xa Po To'!AP22+'[1]6_Xa Ia Broai'!AP22+'[1]7_Xa Ia Tul'!AP22+'[1]8_Xa Chu Mo'!AP22+'[1]9_Xa Ia KDam'!AP22+'[1]10_Off'!AP22+'[1]11_Off'!AP22+'[1]12_Off'!AP22+'[1]13_Off'!AP22+'[1]14_Off'!AP22+'[1]15_Off'!AP22</f>
        <v>0</v>
      </c>
      <c r="AQ23" s="400">
        <f>'[1]1_Xa Ia Trok'!AQ22+'[1]2_Xa Ia Mron'!AQ22+'[1]3_Xa Kim Tan'!AQ22+'[1]4_Xa Chu Rang'!AQ22+'[1]5_Xa Po To'!AQ22+'[1]6_Xa Ia Broai'!AQ22+'[1]7_Xa Ia Tul'!AQ22+'[1]8_Xa Chu Mo'!AQ22+'[1]9_Xa Ia KDam'!AQ22+'[1]10_Off'!AQ22+'[1]11_Off'!AQ22+'[1]12_Off'!AQ22+'[1]13_Off'!AQ22+'[1]14_Off'!AQ22+'[1]15_Off'!AQ22</f>
        <v>0</v>
      </c>
      <c r="AR23" s="304">
        <f>'[1]1_Xa Ia Trok'!AR22+'[1]2_Xa Ia Mron'!AR22+'[1]3_Xa Kim Tan'!AR22+'[1]4_Xa Chu Rang'!AR22+'[1]5_Xa Po To'!AR22+'[1]6_Xa Ia Broai'!AR22+'[1]7_Xa Ia Tul'!AR22+'[1]8_Xa Chu Mo'!AR22+'[1]9_Xa Ia KDam'!AR22+'[1]10_Off'!AR22+'[1]11_Off'!AR22+'[1]12_Off'!AR22+'[1]13_Off'!AR22+'[1]14_Off'!AR22+'[1]15_Off'!AR22</f>
        <v>0</v>
      </c>
      <c r="AS23" s="304">
        <f>'[1]1_Xa Ia Trok'!AS22+'[1]2_Xa Ia Mron'!AS22+'[1]3_Xa Kim Tan'!AS22+'[1]4_Xa Chu Rang'!AS22+'[1]5_Xa Po To'!AS22+'[1]6_Xa Ia Broai'!AS22+'[1]7_Xa Ia Tul'!AS22+'[1]8_Xa Chu Mo'!AS22+'[1]9_Xa Ia KDam'!AS22+'[1]10_Off'!AS22+'[1]11_Off'!AS22+'[1]12_Off'!AS22+'[1]13_Off'!AS22+'[1]14_Off'!AS22+'[1]15_Off'!AS22</f>
        <v>0</v>
      </c>
    </row>
    <row r="24" spans="1:45" s="133" customFormat="1" ht="15.95" customHeight="1" x14ac:dyDescent="0.25">
      <c r="A24" s="402">
        <v>2.4</v>
      </c>
      <c r="B24" s="67" t="s">
        <v>52</v>
      </c>
      <c r="C24" s="1" t="s">
        <v>53</v>
      </c>
      <c r="D24" s="304">
        <v>0</v>
      </c>
      <c r="E24" s="400">
        <f t="shared" si="0"/>
        <v>0</v>
      </c>
      <c r="F24" s="304">
        <f>'[1]1_Xa Ia Trok'!F23+'[1]2_Xa Ia Mron'!F23+'[1]3_Xa Kim Tan'!F23+'[1]4_Xa Chu Rang'!F23+'[1]5_Xa Po To'!F23+'[1]6_Xa Ia Broai'!F23+'[1]7_Xa Ia Tul'!F23+'[1]8_Xa Chu Mo'!F23+'[1]9_Xa Ia KDam'!F23+'[1]10_Off'!F23+'[1]11_Off'!F23+'[1]12_Off'!F23+'[1]13_Off'!F23+'[1]14_Off'!F23+'[1]15_Off'!F23</f>
        <v>0</v>
      </c>
      <c r="G24" s="304">
        <f>'[1]1_Xa Ia Trok'!G23+'[1]2_Xa Ia Mron'!G23+'[1]3_Xa Kim Tan'!G23+'[1]4_Xa Chu Rang'!G23+'[1]5_Xa Po To'!G23+'[1]6_Xa Ia Broai'!G23+'[1]7_Xa Ia Tul'!G23+'[1]8_Xa Chu Mo'!G23+'[1]9_Xa Ia KDam'!G23+'[1]10_Off'!G23+'[1]11_Off'!G23+'[1]12_Off'!G23+'[1]13_Off'!G23+'[1]14_Off'!G23+'[1]15_Off'!G23</f>
        <v>0</v>
      </c>
      <c r="H24" s="304">
        <f>'[1]1_Xa Ia Trok'!H23+'[1]2_Xa Ia Mron'!H23+'[1]3_Xa Kim Tan'!H23+'[1]4_Xa Chu Rang'!H23+'[1]5_Xa Po To'!H23+'[1]6_Xa Ia Broai'!H23+'[1]7_Xa Ia Tul'!H23+'[1]8_Xa Chu Mo'!H23+'[1]9_Xa Ia KDam'!H23+'[1]10_Off'!H23+'[1]11_Off'!H23+'[1]12_Off'!H23+'[1]13_Off'!H23+'[1]14_Off'!H23+'[1]15_Off'!H23</f>
        <v>0</v>
      </c>
      <c r="I24" s="304">
        <f>'[1]1_Xa Ia Trok'!I23+'[1]2_Xa Ia Mron'!I23+'[1]3_Xa Kim Tan'!I23+'[1]4_Xa Chu Rang'!I23+'[1]5_Xa Po To'!I23+'[1]6_Xa Ia Broai'!I23+'[1]7_Xa Ia Tul'!I23+'[1]8_Xa Chu Mo'!I23+'[1]9_Xa Ia KDam'!I23+'[1]10_Off'!I23+'[1]11_Off'!I23+'[1]12_Off'!I23+'[1]13_Off'!I23+'[1]14_Off'!I23+'[1]15_Off'!I23</f>
        <v>0</v>
      </c>
      <c r="J24" s="304">
        <f>'[1]1_Xa Ia Trok'!J23+'[1]2_Xa Ia Mron'!J23+'[1]3_Xa Kim Tan'!J23+'[1]4_Xa Chu Rang'!J23+'[1]5_Xa Po To'!J23+'[1]6_Xa Ia Broai'!J23+'[1]7_Xa Ia Tul'!J23+'[1]8_Xa Chu Mo'!J23+'[1]9_Xa Ia KDam'!J23+'[1]10_Off'!J23+'[1]11_Off'!J23+'[1]12_Off'!J23+'[1]13_Off'!J23+'[1]14_Off'!J23+'[1]15_Off'!J23</f>
        <v>0</v>
      </c>
      <c r="K24" s="304">
        <f>'[1]1_Xa Ia Trok'!K23+'[1]2_Xa Ia Mron'!K23+'[1]3_Xa Kim Tan'!K23+'[1]4_Xa Chu Rang'!K23+'[1]5_Xa Po To'!K23+'[1]6_Xa Ia Broai'!K23+'[1]7_Xa Ia Tul'!K23+'[1]8_Xa Chu Mo'!K23+'[1]9_Xa Ia KDam'!K23+'[1]10_Off'!K23+'[1]11_Off'!K23+'[1]12_Off'!K23+'[1]13_Off'!K23+'[1]14_Off'!K23+'[1]15_Off'!K23</f>
        <v>0</v>
      </c>
      <c r="L24" s="304">
        <f>'[1]1_Xa Ia Trok'!L23+'[1]2_Xa Ia Mron'!L23+'[1]3_Xa Kim Tan'!L23+'[1]4_Xa Chu Rang'!L23+'[1]5_Xa Po To'!L23+'[1]6_Xa Ia Broai'!L23+'[1]7_Xa Ia Tul'!L23+'[1]8_Xa Chu Mo'!L23+'[1]9_Xa Ia KDam'!L23+'[1]10_Off'!L23+'[1]11_Off'!L23+'[1]12_Off'!L23+'[1]13_Off'!L23+'[1]14_Off'!L23+'[1]15_Off'!L23</f>
        <v>0</v>
      </c>
      <c r="M24" s="304">
        <f>'[1]1_Xa Ia Trok'!M23+'[1]2_Xa Ia Mron'!M23+'[1]3_Xa Kim Tan'!M23+'[1]4_Xa Chu Rang'!M23+'[1]5_Xa Po To'!M23+'[1]6_Xa Ia Broai'!M23+'[1]7_Xa Ia Tul'!M23+'[1]8_Xa Chu Mo'!M23+'[1]9_Xa Ia KDam'!M23+'[1]10_Off'!M23+'[1]11_Off'!M23+'[1]12_Off'!M23+'[1]13_Off'!M23+'[1]14_Off'!M23+'[1]15_Off'!M23</f>
        <v>0</v>
      </c>
      <c r="N24" s="304">
        <f>'[1]1_Xa Ia Trok'!N23+'[1]2_Xa Ia Mron'!N23+'[1]3_Xa Kim Tan'!N23+'[1]4_Xa Chu Rang'!N23+'[1]5_Xa Po To'!N23+'[1]6_Xa Ia Broai'!N23+'[1]7_Xa Ia Tul'!N23+'[1]8_Xa Chu Mo'!N23+'[1]9_Xa Ia KDam'!N23+'[1]10_Off'!N23+'[1]11_Off'!N23+'[1]12_Off'!N23+'[1]13_Off'!N23+'[1]14_Off'!N23+'[1]15_Off'!N23</f>
        <v>0</v>
      </c>
      <c r="O24" s="304">
        <f>'[1]1_Xa Ia Trok'!O23+'[1]2_Xa Ia Mron'!O23+'[1]3_Xa Kim Tan'!O23+'[1]4_Xa Chu Rang'!O23+'[1]5_Xa Po To'!O23+'[1]6_Xa Ia Broai'!O23+'[1]7_Xa Ia Tul'!O23+'[1]8_Xa Chu Mo'!O23+'[1]9_Xa Ia KDam'!O23+'[1]10_Off'!O23+'[1]11_Off'!O23+'[1]12_Off'!O23+'[1]13_Off'!O23+'[1]14_Off'!O23+'[1]15_Off'!O23</f>
        <v>0</v>
      </c>
      <c r="P24" s="400">
        <f>'[1]1_Xa Ia Trok'!P23+'[1]2_Xa Ia Mron'!P23+'[1]3_Xa Kim Tan'!P23+'[1]4_Xa Chu Rang'!P23+'[1]5_Xa Po To'!P23+'[1]6_Xa Ia Broai'!P23+'[1]7_Xa Ia Tul'!P23+'[1]8_Xa Chu Mo'!P23+'[1]9_Xa Ia KDam'!P23+'[1]10_Off'!P23+'[1]11_Off'!P23+'[1]12_Off'!P23+'[1]13_Off'!P23+'[1]14_Off'!P23+'[1]15_Off'!P23</f>
        <v>0</v>
      </c>
      <c r="Q24" s="304">
        <f>'[1]1_Xa Ia Trok'!Q23+'[1]2_Xa Ia Mron'!Q23+'[1]3_Xa Kim Tan'!Q23+'[1]4_Xa Chu Rang'!Q23+'[1]5_Xa Po To'!Q23+'[1]6_Xa Ia Broai'!Q23+'[1]7_Xa Ia Tul'!Q23+'[1]8_Xa Chu Mo'!Q23+'[1]9_Xa Ia KDam'!Q23+'[1]10_Off'!Q23+'[1]11_Off'!Q23+'[1]12_Off'!Q23+'[1]13_Off'!Q23+'[1]14_Off'!Q23+'[1]15_Off'!Q23</f>
        <v>0</v>
      </c>
      <c r="R24" s="304">
        <f>'[1]1_Xa Ia Trok'!R23+'[1]2_Xa Ia Mron'!R23+'[1]3_Xa Kim Tan'!R23+'[1]4_Xa Chu Rang'!R23+'[1]5_Xa Po To'!R23+'[1]6_Xa Ia Broai'!R23+'[1]7_Xa Ia Tul'!R23+'[1]8_Xa Chu Mo'!R23+'[1]9_Xa Ia KDam'!R23+'[1]10_Off'!R23+'[1]11_Off'!R23+'[1]12_Off'!R23+'[1]13_Off'!R23+'[1]14_Off'!R23+'[1]15_Off'!R23</f>
        <v>0</v>
      </c>
      <c r="S24" s="304">
        <f>'[1]1_Xa Ia Trok'!S23+'[1]2_Xa Ia Mron'!S23+'[1]3_Xa Kim Tan'!S23+'[1]4_Xa Chu Rang'!S23+'[1]5_Xa Po To'!S23+'[1]6_Xa Ia Broai'!S23+'[1]7_Xa Ia Tul'!S23+'[1]8_Xa Chu Mo'!S23+'[1]9_Xa Ia KDam'!S23+'[1]10_Off'!S23+'[1]11_Off'!S23+'[1]12_Off'!S23+'[1]13_Off'!S23+'[1]14_Off'!S23+'[1]15_Off'!S23</f>
        <v>0</v>
      </c>
      <c r="T24" s="304">
        <f>'[1]1_Xa Ia Trok'!T23+'[1]2_Xa Ia Mron'!T23+'[1]3_Xa Kim Tan'!T23+'[1]4_Xa Chu Rang'!T23+'[1]5_Xa Po To'!T23+'[1]6_Xa Ia Broai'!T23+'[1]7_Xa Ia Tul'!T23+'[1]8_Xa Chu Mo'!T23+'[1]9_Xa Ia KDam'!T23+'[1]10_Off'!T23+'[1]11_Off'!T23+'[1]12_Off'!T23+'[1]13_Off'!T23+'[1]14_Off'!T23+'[1]15_Off'!T23</f>
        <v>0.47</v>
      </c>
      <c r="U24" s="304">
        <f>'[1]1_Xa Ia Trok'!U23+'[1]2_Xa Ia Mron'!U23+'[1]3_Xa Kim Tan'!U23+'[1]4_Xa Chu Rang'!U23+'[1]5_Xa Po To'!U23+'[1]6_Xa Ia Broai'!U23+'[1]7_Xa Ia Tul'!U23+'[1]8_Xa Chu Mo'!U23+'[1]9_Xa Ia KDam'!U23+'[1]10_Off'!U23+'[1]11_Off'!U23+'[1]12_Off'!U23+'[1]13_Off'!U23+'[1]14_Off'!U23+'[1]15_Off'!U23</f>
        <v>0</v>
      </c>
      <c r="V24" s="304">
        <f>'[1]1_Xa Ia Trok'!V23+'[1]2_Xa Ia Mron'!V23+'[1]3_Xa Kim Tan'!V23+'[1]4_Xa Chu Rang'!V23+'[1]5_Xa Po To'!V23+'[1]6_Xa Ia Broai'!V23+'[1]7_Xa Ia Tul'!V23+'[1]8_Xa Chu Mo'!V23+'[1]9_Xa Ia KDam'!V23+'[1]10_Off'!V23+'[1]11_Off'!V23+'[1]12_Off'!V23+'[1]13_Off'!V23+'[1]14_Off'!V23+'[1]15_Off'!V23</f>
        <v>0</v>
      </c>
      <c r="W24" s="304">
        <f>'[1]1_Xa Ia Trok'!W23+'[1]2_Xa Ia Mron'!W23+'[1]3_Xa Kim Tan'!W23+'[1]4_Xa Chu Rang'!W23+'[1]5_Xa Po To'!W23+'[1]6_Xa Ia Broai'!W23+'[1]7_Xa Ia Tul'!W23+'[1]8_Xa Chu Mo'!W23+'[1]9_Xa Ia KDam'!W23+'[1]10_Off'!W23+'[1]11_Off'!W23+'[1]12_Off'!W23+'[1]13_Off'!W23+'[1]14_Off'!W23+'[1]15_Off'!W23</f>
        <v>0</v>
      </c>
      <c r="X24" s="304">
        <f>'[1]1_Xa Ia Trok'!X23+'[1]2_Xa Ia Mron'!X23+'[1]3_Xa Kim Tan'!X23+'[1]4_Xa Chu Rang'!X23+'[1]5_Xa Po To'!X23+'[1]6_Xa Ia Broai'!X23+'[1]7_Xa Ia Tul'!X23+'[1]8_Xa Chu Mo'!X23+'[1]9_Xa Ia KDam'!X23+'[1]10_Off'!X23+'[1]11_Off'!X23+'[1]12_Off'!X23+'[1]13_Off'!X23+'[1]14_Off'!X23+'[1]15_Off'!X23</f>
        <v>0</v>
      </c>
      <c r="Y24" s="304">
        <f>'[1]1_Xa Ia Trok'!Y23+'[1]2_Xa Ia Mron'!Y23+'[1]3_Xa Kim Tan'!Y23+'[1]4_Xa Chu Rang'!Y23+'[1]5_Xa Po To'!Y23+'[1]6_Xa Ia Broai'!Y23+'[1]7_Xa Ia Tul'!Y23+'[1]8_Xa Chu Mo'!Y23+'[1]9_Xa Ia KDam'!Y23+'[1]10_Off'!Y23+'[1]11_Off'!Y23+'[1]12_Off'!Y23+'[1]13_Off'!Y23+'[1]14_Off'!Y23+'[1]15_Off'!Y23</f>
        <v>0</v>
      </c>
      <c r="Z24" s="304">
        <f>'[1]1_Xa Ia Trok'!Z23+'[1]2_Xa Ia Mron'!Z23+'[1]3_Xa Kim Tan'!Z23+'[1]4_Xa Chu Rang'!Z23+'[1]5_Xa Po To'!Z23+'[1]6_Xa Ia Broai'!Z23+'[1]7_Xa Ia Tul'!Z23+'[1]8_Xa Chu Mo'!Z23+'[1]9_Xa Ia KDam'!Z23+'[1]10_Off'!Z23+'[1]11_Off'!Z23+'[1]12_Off'!Z23+'[1]13_Off'!Z23+'[1]14_Off'!Z23+'[1]15_Off'!Z23</f>
        <v>0</v>
      </c>
      <c r="AA24" s="304">
        <f>'[1]1_Xa Ia Trok'!AA23+'[1]2_Xa Ia Mron'!AA23+'[1]3_Xa Kim Tan'!AA23+'[1]4_Xa Chu Rang'!AA23+'[1]5_Xa Po To'!AA23+'[1]6_Xa Ia Broai'!AA23+'[1]7_Xa Ia Tul'!AA23+'[1]8_Xa Chu Mo'!AA23+'[1]9_Xa Ia KDam'!AA23+'[1]10_Off'!AA23+'[1]11_Off'!AA23+'[1]12_Off'!AA23+'[1]13_Off'!AA23+'[1]14_Off'!AA23+'[1]15_Off'!AA23</f>
        <v>0</v>
      </c>
      <c r="AB24" s="304">
        <f>'[1]1_Xa Ia Trok'!AB23+'[1]2_Xa Ia Mron'!AB23+'[1]3_Xa Kim Tan'!AB23+'[1]4_Xa Chu Rang'!AB23+'[1]5_Xa Po To'!AB23+'[1]6_Xa Ia Broai'!AB23+'[1]7_Xa Ia Tul'!AB23+'[1]8_Xa Chu Mo'!AB23+'[1]9_Xa Ia KDam'!AB23+'[1]10_Off'!AB23+'[1]11_Off'!AB23+'[1]12_Off'!AB23+'[1]13_Off'!AB23+'[1]14_Off'!AB23+'[1]15_Off'!AB23</f>
        <v>0</v>
      </c>
      <c r="AC24" s="304">
        <f>'[1]1_Xa Ia Trok'!AC23+'[1]2_Xa Ia Mron'!AC23+'[1]3_Xa Kim Tan'!AC23+'[1]4_Xa Chu Rang'!AC23+'[1]5_Xa Po To'!AC23+'[1]6_Xa Ia Broai'!AC23+'[1]7_Xa Ia Tul'!AC23+'[1]8_Xa Chu Mo'!AC23+'[1]9_Xa Ia KDam'!AC23+'[1]10_Off'!AC23+'[1]11_Off'!AC23+'[1]12_Off'!AC23+'[1]13_Off'!AC23+'[1]14_Off'!AC23+'[1]15_Off'!AC23</f>
        <v>0</v>
      </c>
      <c r="AD24" s="304">
        <f>'[1]1_Xa Ia Trok'!AD23+'[1]2_Xa Ia Mron'!AD23+'[1]3_Xa Kim Tan'!AD23+'[1]4_Xa Chu Rang'!AD23+'[1]5_Xa Po To'!AD23+'[1]6_Xa Ia Broai'!AD23+'[1]7_Xa Ia Tul'!AD23+'[1]8_Xa Chu Mo'!AD23+'[1]9_Xa Ia KDam'!AD23+'[1]10_Off'!AD23+'[1]11_Off'!AD23+'[1]12_Off'!AD23+'[1]13_Off'!AD23+'[1]14_Off'!AD23+'[1]15_Off'!AD23</f>
        <v>0</v>
      </c>
      <c r="AE24" s="304">
        <f>'[1]1_Xa Ia Trok'!AE23+'[1]2_Xa Ia Mron'!AE23+'[1]3_Xa Kim Tan'!AE23+'[1]4_Xa Chu Rang'!AE23+'[1]5_Xa Po To'!AE23+'[1]6_Xa Ia Broai'!AE23+'[1]7_Xa Ia Tul'!AE23+'[1]8_Xa Chu Mo'!AE23+'[1]9_Xa Ia KDam'!AE23+'[1]10_Off'!AE23+'[1]11_Off'!AE23+'[1]12_Off'!AE23+'[1]13_Off'!AE23+'[1]14_Off'!AE23+'[1]15_Off'!AE23</f>
        <v>0</v>
      </c>
      <c r="AF24" s="304">
        <f>'[1]1_Xa Ia Trok'!AF23+'[1]2_Xa Ia Mron'!AF23+'[1]3_Xa Kim Tan'!AF23+'[1]4_Xa Chu Rang'!AF23+'[1]5_Xa Po To'!AF23+'[1]6_Xa Ia Broai'!AF23+'[1]7_Xa Ia Tul'!AF23+'[1]8_Xa Chu Mo'!AF23+'[1]9_Xa Ia KDam'!AF23+'[1]10_Off'!AF23+'[1]11_Off'!AF23+'[1]12_Off'!AF23+'[1]13_Off'!AF23+'[1]14_Off'!AF23+'[1]15_Off'!AF23</f>
        <v>0</v>
      </c>
      <c r="AG24" s="304">
        <f>'[1]1_Xa Ia Trok'!AG23+'[1]2_Xa Ia Mron'!AG23+'[1]3_Xa Kim Tan'!AG23+'[1]4_Xa Chu Rang'!AG23+'[1]5_Xa Po To'!AG23+'[1]6_Xa Ia Broai'!AG23+'[1]7_Xa Ia Tul'!AG23+'[1]8_Xa Chu Mo'!AG23+'[1]9_Xa Ia KDam'!AG23+'[1]10_Off'!AG23+'[1]11_Off'!AG23+'[1]12_Off'!AG23+'[1]13_Off'!AG23+'[1]14_Off'!AG23+'[1]15_Off'!AG23</f>
        <v>0</v>
      </c>
      <c r="AH24" s="304">
        <f>'[1]1_Xa Ia Trok'!AH23+'[1]2_Xa Ia Mron'!AH23+'[1]3_Xa Kim Tan'!AH23+'[1]4_Xa Chu Rang'!AH23+'[1]5_Xa Po To'!AH23+'[1]6_Xa Ia Broai'!AH23+'[1]7_Xa Ia Tul'!AH23+'[1]8_Xa Chu Mo'!AH23+'[1]9_Xa Ia KDam'!AH23+'[1]10_Off'!AH23+'[1]11_Off'!AH23+'[1]12_Off'!AH23+'[1]13_Off'!AH23+'[1]14_Off'!AH23+'[1]15_Off'!AH23</f>
        <v>0</v>
      </c>
      <c r="AI24" s="304">
        <f>'[1]1_Xa Ia Trok'!AI23+'[1]2_Xa Ia Mron'!AI23+'[1]3_Xa Kim Tan'!AI23+'[1]4_Xa Chu Rang'!AI23+'[1]5_Xa Po To'!AI23+'[1]6_Xa Ia Broai'!AI23+'[1]7_Xa Ia Tul'!AI23+'[1]8_Xa Chu Mo'!AI23+'[1]9_Xa Ia KDam'!AI23+'[1]10_Off'!AI23+'[1]11_Off'!AI23+'[1]12_Off'!AI23+'[1]13_Off'!AI23+'[1]14_Off'!AI23+'[1]15_Off'!AI23</f>
        <v>0</v>
      </c>
      <c r="AJ24" s="304">
        <f>'[1]1_Xa Ia Trok'!AJ23+'[1]2_Xa Ia Mron'!AJ23+'[1]3_Xa Kim Tan'!AJ23+'[1]4_Xa Chu Rang'!AJ23+'[1]5_Xa Po To'!AJ23+'[1]6_Xa Ia Broai'!AJ23+'[1]7_Xa Ia Tul'!AJ23+'[1]8_Xa Chu Mo'!AJ23+'[1]9_Xa Ia KDam'!AJ23+'[1]10_Off'!AJ23+'[1]11_Off'!AJ23+'[1]12_Off'!AJ23+'[1]13_Off'!AJ23+'[1]14_Off'!AJ23+'[1]15_Off'!AJ23</f>
        <v>0</v>
      </c>
      <c r="AK24" s="304">
        <f>'[1]1_Xa Ia Trok'!AK23+'[1]2_Xa Ia Mron'!AK23+'[1]3_Xa Kim Tan'!AK23+'[1]4_Xa Chu Rang'!AK23+'[1]5_Xa Po To'!AK23+'[1]6_Xa Ia Broai'!AK23+'[1]7_Xa Ia Tul'!AK23+'[1]8_Xa Chu Mo'!AK23+'[1]9_Xa Ia KDam'!AK23+'[1]10_Off'!AK23+'[1]11_Off'!AK23+'[1]12_Off'!AK23+'[1]13_Off'!AK23+'[1]14_Off'!AK23+'[1]15_Off'!AK23</f>
        <v>0</v>
      </c>
      <c r="AL24" s="304">
        <f>'[1]1_Xa Ia Trok'!AL23+'[1]2_Xa Ia Mron'!AL23+'[1]3_Xa Kim Tan'!AL23+'[1]4_Xa Chu Rang'!AL23+'[1]5_Xa Po To'!AL23+'[1]6_Xa Ia Broai'!AL23+'[1]7_Xa Ia Tul'!AL23+'[1]8_Xa Chu Mo'!AL23+'[1]9_Xa Ia KDam'!AL23+'[1]10_Off'!AL23+'[1]11_Off'!AL23+'[1]12_Off'!AL23+'[1]13_Off'!AL23+'[1]14_Off'!AL23+'[1]15_Off'!AL23</f>
        <v>0</v>
      </c>
      <c r="AM24" s="304">
        <f>'[1]1_Xa Ia Trok'!AM23+'[1]2_Xa Ia Mron'!AM23+'[1]3_Xa Kim Tan'!AM23+'[1]4_Xa Chu Rang'!AM23+'[1]5_Xa Po To'!AM23+'[1]6_Xa Ia Broai'!AM23+'[1]7_Xa Ia Tul'!AM23+'[1]8_Xa Chu Mo'!AM23+'[1]9_Xa Ia KDam'!AM23+'[1]10_Off'!AM23+'[1]11_Off'!AM23+'[1]12_Off'!AM23+'[1]13_Off'!AM23+'[1]14_Off'!AM23+'[1]15_Off'!AM23</f>
        <v>0</v>
      </c>
      <c r="AN24" s="304">
        <f>'[1]1_Xa Ia Trok'!AN23+'[1]2_Xa Ia Mron'!AN23+'[1]3_Xa Kim Tan'!AN23+'[1]4_Xa Chu Rang'!AN23+'[1]5_Xa Po To'!AN23+'[1]6_Xa Ia Broai'!AN23+'[1]7_Xa Ia Tul'!AN23+'[1]8_Xa Chu Mo'!AN23+'[1]9_Xa Ia KDam'!AN23+'[1]10_Off'!AN23+'[1]11_Off'!AN23+'[1]12_Off'!AN23+'[1]13_Off'!AN23+'[1]14_Off'!AN23+'[1]15_Off'!AN23</f>
        <v>0</v>
      </c>
      <c r="AO24" s="304">
        <f>'[1]1_Xa Ia Trok'!AO23+'[1]2_Xa Ia Mron'!AO23+'[1]3_Xa Kim Tan'!AO23+'[1]4_Xa Chu Rang'!AO23+'[1]5_Xa Po To'!AO23+'[1]6_Xa Ia Broai'!AO23+'[1]7_Xa Ia Tul'!AO23+'[1]8_Xa Chu Mo'!AO23+'[1]9_Xa Ia KDam'!AO23+'[1]10_Off'!AO23+'[1]11_Off'!AO23+'[1]12_Off'!AO23+'[1]13_Off'!AO23+'[1]14_Off'!AO23+'[1]15_Off'!AO23</f>
        <v>0</v>
      </c>
      <c r="AP24" s="304">
        <f>'[1]1_Xa Ia Trok'!AP23+'[1]2_Xa Ia Mron'!AP23+'[1]3_Xa Kim Tan'!AP23+'[1]4_Xa Chu Rang'!AP23+'[1]5_Xa Po To'!AP23+'[1]6_Xa Ia Broai'!AP23+'[1]7_Xa Ia Tul'!AP23+'[1]8_Xa Chu Mo'!AP23+'[1]9_Xa Ia KDam'!AP23+'[1]10_Off'!AP23+'[1]11_Off'!AP23+'[1]12_Off'!AP23+'[1]13_Off'!AP23+'[1]14_Off'!AP23+'[1]15_Off'!AP23</f>
        <v>0</v>
      </c>
      <c r="AQ24" s="400">
        <f>'[1]1_Xa Ia Trok'!AQ23+'[1]2_Xa Ia Mron'!AQ23+'[1]3_Xa Kim Tan'!AQ23+'[1]4_Xa Chu Rang'!AQ23+'[1]5_Xa Po To'!AQ23+'[1]6_Xa Ia Broai'!AQ23+'[1]7_Xa Ia Tul'!AQ23+'[1]8_Xa Chu Mo'!AQ23+'[1]9_Xa Ia KDam'!AQ23+'[1]10_Off'!AQ23+'[1]11_Off'!AQ23+'[1]12_Off'!AQ23+'[1]13_Off'!AQ23+'[1]14_Off'!AQ23+'[1]15_Off'!AQ23</f>
        <v>0</v>
      </c>
      <c r="AR24" s="304">
        <f>'[1]1_Xa Ia Trok'!AR23+'[1]2_Xa Ia Mron'!AR23+'[1]3_Xa Kim Tan'!AR23+'[1]4_Xa Chu Rang'!AR23+'[1]5_Xa Po To'!AR23+'[1]6_Xa Ia Broai'!AR23+'[1]7_Xa Ia Tul'!AR23+'[1]8_Xa Chu Mo'!AR23+'[1]9_Xa Ia KDam'!AR23+'[1]10_Off'!AR23+'[1]11_Off'!AR23+'[1]12_Off'!AR23+'[1]13_Off'!AR23+'[1]14_Off'!AR23+'[1]15_Off'!AR23</f>
        <v>0</v>
      </c>
      <c r="AS24" s="304">
        <f>'[1]1_Xa Ia Trok'!AS23+'[1]2_Xa Ia Mron'!AS23+'[1]3_Xa Kim Tan'!AS23+'[1]4_Xa Chu Rang'!AS23+'[1]5_Xa Po To'!AS23+'[1]6_Xa Ia Broai'!AS23+'[1]7_Xa Ia Tul'!AS23+'[1]8_Xa Chu Mo'!AS23+'[1]9_Xa Ia KDam'!AS23+'[1]10_Off'!AS23+'[1]11_Off'!AS23+'[1]12_Off'!AS23+'[1]13_Off'!AS23+'[1]14_Off'!AS23+'[1]15_Off'!AS23</f>
        <v>0.47</v>
      </c>
    </row>
    <row r="25" spans="1:45" s="133" customFormat="1" ht="15.95" customHeight="1" x14ac:dyDescent="0.25">
      <c r="A25" s="402">
        <v>2.5</v>
      </c>
      <c r="B25" s="67" t="s">
        <v>54</v>
      </c>
      <c r="C25" s="1" t="s">
        <v>55</v>
      </c>
      <c r="D25" s="304">
        <f>'02 CH'!G24</f>
        <v>0</v>
      </c>
      <c r="E25" s="400">
        <f t="shared" si="0"/>
        <v>0</v>
      </c>
      <c r="F25" s="304">
        <f>'[1]1_Xa Ia Trok'!F24+'[1]2_Xa Ia Mron'!F24+'[1]3_Xa Kim Tan'!F24+'[1]4_Xa Chu Rang'!F24+'[1]5_Xa Po To'!F24+'[1]6_Xa Ia Broai'!F24+'[1]7_Xa Ia Tul'!F24+'[1]8_Xa Chu Mo'!F24+'[1]9_Xa Ia KDam'!F24+'[1]10_Off'!F24+'[1]11_Off'!F24+'[1]12_Off'!F24+'[1]13_Off'!F24+'[1]14_Off'!F24+'[1]15_Off'!F24</f>
        <v>0</v>
      </c>
      <c r="G25" s="304">
        <f>'[1]1_Xa Ia Trok'!G24+'[1]2_Xa Ia Mron'!G24+'[1]3_Xa Kim Tan'!G24+'[1]4_Xa Chu Rang'!G24+'[1]5_Xa Po To'!G24+'[1]6_Xa Ia Broai'!G24+'[1]7_Xa Ia Tul'!G24+'[1]8_Xa Chu Mo'!G24+'[1]9_Xa Ia KDam'!G24+'[1]10_Off'!G24+'[1]11_Off'!G24+'[1]12_Off'!G24+'[1]13_Off'!G24+'[1]14_Off'!G24+'[1]15_Off'!G24</f>
        <v>0</v>
      </c>
      <c r="H25" s="304">
        <f>'[1]1_Xa Ia Trok'!H24+'[1]2_Xa Ia Mron'!H24+'[1]3_Xa Kim Tan'!H24+'[1]4_Xa Chu Rang'!H24+'[1]5_Xa Po To'!H24+'[1]6_Xa Ia Broai'!H24+'[1]7_Xa Ia Tul'!H24+'[1]8_Xa Chu Mo'!H24+'[1]9_Xa Ia KDam'!H24+'[1]10_Off'!H24+'[1]11_Off'!H24+'[1]12_Off'!H24+'[1]13_Off'!H24+'[1]14_Off'!H24+'[1]15_Off'!H24</f>
        <v>0</v>
      </c>
      <c r="I25" s="304">
        <f>'[1]1_Xa Ia Trok'!I24+'[1]2_Xa Ia Mron'!I24+'[1]3_Xa Kim Tan'!I24+'[1]4_Xa Chu Rang'!I24+'[1]5_Xa Po To'!I24+'[1]6_Xa Ia Broai'!I24+'[1]7_Xa Ia Tul'!I24+'[1]8_Xa Chu Mo'!I24+'[1]9_Xa Ia KDam'!I24+'[1]10_Off'!I24+'[1]11_Off'!I24+'[1]12_Off'!I24+'[1]13_Off'!I24+'[1]14_Off'!I24+'[1]15_Off'!I24</f>
        <v>0</v>
      </c>
      <c r="J25" s="304">
        <f>'[1]1_Xa Ia Trok'!J24+'[1]2_Xa Ia Mron'!J24+'[1]3_Xa Kim Tan'!J24+'[1]4_Xa Chu Rang'!J24+'[1]5_Xa Po To'!J24+'[1]6_Xa Ia Broai'!J24+'[1]7_Xa Ia Tul'!J24+'[1]8_Xa Chu Mo'!J24+'[1]9_Xa Ia KDam'!J24+'[1]10_Off'!J24+'[1]11_Off'!J24+'[1]12_Off'!J24+'[1]13_Off'!J24+'[1]14_Off'!J24+'[1]15_Off'!J24</f>
        <v>0</v>
      </c>
      <c r="K25" s="304">
        <f>'[1]1_Xa Ia Trok'!K24+'[1]2_Xa Ia Mron'!K24+'[1]3_Xa Kim Tan'!K24+'[1]4_Xa Chu Rang'!K24+'[1]5_Xa Po To'!K24+'[1]6_Xa Ia Broai'!K24+'[1]7_Xa Ia Tul'!K24+'[1]8_Xa Chu Mo'!K24+'[1]9_Xa Ia KDam'!K24+'[1]10_Off'!K24+'[1]11_Off'!K24+'[1]12_Off'!K24+'[1]13_Off'!K24+'[1]14_Off'!K24+'[1]15_Off'!K24</f>
        <v>0</v>
      </c>
      <c r="L25" s="304">
        <f>'[1]1_Xa Ia Trok'!L24+'[1]2_Xa Ia Mron'!L24+'[1]3_Xa Kim Tan'!L24+'[1]4_Xa Chu Rang'!L24+'[1]5_Xa Po To'!L24+'[1]6_Xa Ia Broai'!L24+'[1]7_Xa Ia Tul'!L24+'[1]8_Xa Chu Mo'!L24+'[1]9_Xa Ia KDam'!L24+'[1]10_Off'!L24+'[1]11_Off'!L24+'[1]12_Off'!L24+'[1]13_Off'!L24+'[1]14_Off'!L24+'[1]15_Off'!L24</f>
        <v>0</v>
      </c>
      <c r="M25" s="304">
        <f>'[1]1_Xa Ia Trok'!M24+'[1]2_Xa Ia Mron'!M24+'[1]3_Xa Kim Tan'!M24+'[1]4_Xa Chu Rang'!M24+'[1]5_Xa Po To'!M24+'[1]6_Xa Ia Broai'!M24+'[1]7_Xa Ia Tul'!M24+'[1]8_Xa Chu Mo'!M24+'[1]9_Xa Ia KDam'!M24+'[1]10_Off'!M24+'[1]11_Off'!M24+'[1]12_Off'!M24+'[1]13_Off'!M24+'[1]14_Off'!M24+'[1]15_Off'!M24</f>
        <v>0</v>
      </c>
      <c r="N25" s="304">
        <f>'[1]1_Xa Ia Trok'!N24+'[1]2_Xa Ia Mron'!N24+'[1]3_Xa Kim Tan'!N24+'[1]4_Xa Chu Rang'!N24+'[1]5_Xa Po To'!N24+'[1]6_Xa Ia Broai'!N24+'[1]7_Xa Ia Tul'!N24+'[1]8_Xa Chu Mo'!N24+'[1]9_Xa Ia KDam'!N24+'[1]10_Off'!N24+'[1]11_Off'!N24+'[1]12_Off'!N24+'[1]13_Off'!N24+'[1]14_Off'!N24+'[1]15_Off'!N24</f>
        <v>0</v>
      </c>
      <c r="O25" s="304">
        <f>'[1]1_Xa Ia Trok'!O24+'[1]2_Xa Ia Mron'!O24+'[1]3_Xa Kim Tan'!O24+'[1]4_Xa Chu Rang'!O24+'[1]5_Xa Po To'!O24+'[1]6_Xa Ia Broai'!O24+'[1]7_Xa Ia Tul'!O24+'[1]8_Xa Chu Mo'!O24+'[1]9_Xa Ia KDam'!O24+'[1]10_Off'!O24+'[1]11_Off'!O24+'[1]12_Off'!O24+'[1]13_Off'!O24+'[1]14_Off'!O24+'[1]15_Off'!O24</f>
        <v>0</v>
      </c>
      <c r="P25" s="400">
        <f>'[1]1_Xa Ia Trok'!P24+'[1]2_Xa Ia Mron'!P24+'[1]3_Xa Kim Tan'!P24+'[1]4_Xa Chu Rang'!P24+'[1]5_Xa Po To'!P24+'[1]6_Xa Ia Broai'!P24+'[1]7_Xa Ia Tul'!P24+'[1]8_Xa Chu Mo'!P24+'[1]9_Xa Ia KDam'!P24+'[1]10_Off'!P24+'[1]11_Off'!P24+'[1]12_Off'!P24+'[1]13_Off'!P24+'[1]14_Off'!P24+'[1]15_Off'!P24</f>
        <v>0</v>
      </c>
      <c r="Q25" s="304">
        <f>'[1]1_Xa Ia Trok'!Q24+'[1]2_Xa Ia Mron'!Q24+'[1]3_Xa Kim Tan'!Q24+'[1]4_Xa Chu Rang'!Q24+'[1]5_Xa Po To'!Q24+'[1]6_Xa Ia Broai'!Q24+'[1]7_Xa Ia Tul'!Q24+'[1]8_Xa Chu Mo'!Q24+'[1]9_Xa Ia KDam'!Q24+'[1]10_Off'!Q24+'[1]11_Off'!Q24+'[1]12_Off'!Q24+'[1]13_Off'!Q24+'[1]14_Off'!Q24+'[1]15_Off'!Q24</f>
        <v>0</v>
      </c>
      <c r="R25" s="304">
        <f>'[1]1_Xa Ia Trok'!R24+'[1]2_Xa Ia Mron'!R24+'[1]3_Xa Kim Tan'!R24+'[1]4_Xa Chu Rang'!R24+'[1]5_Xa Po To'!R24+'[1]6_Xa Ia Broai'!R24+'[1]7_Xa Ia Tul'!R24+'[1]8_Xa Chu Mo'!R24+'[1]9_Xa Ia KDam'!R24+'[1]10_Off'!R24+'[1]11_Off'!R24+'[1]12_Off'!R24+'[1]13_Off'!R24+'[1]14_Off'!R24+'[1]15_Off'!R24</f>
        <v>0</v>
      </c>
      <c r="S25" s="304">
        <f>'[1]1_Xa Ia Trok'!S24+'[1]2_Xa Ia Mron'!S24+'[1]3_Xa Kim Tan'!S24+'[1]4_Xa Chu Rang'!S24+'[1]5_Xa Po To'!S24+'[1]6_Xa Ia Broai'!S24+'[1]7_Xa Ia Tul'!S24+'[1]8_Xa Chu Mo'!S24+'[1]9_Xa Ia KDam'!S24+'[1]10_Off'!S24+'[1]11_Off'!S24+'[1]12_Off'!S24+'[1]13_Off'!S24+'[1]14_Off'!S24+'[1]15_Off'!S24</f>
        <v>0</v>
      </c>
      <c r="T25" s="304">
        <f>'[1]1_Xa Ia Trok'!T24+'[1]2_Xa Ia Mron'!T24+'[1]3_Xa Kim Tan'!T24+'[1]4_Xa Chu Rang'!T24+'[1]5_Xa Po To'!T24+'[1]6_Xa Ia Broai'!T24+'[1]7_Xa Ia Tul'!T24+'[1]8_Xa Chu Mo'!T24+'[1]9_Xa Ia KDam'!T24+'[1]10_Off'!T24+'[1]11_Off'!T24+'[1]12_Off'!T24+'[1]13_Off'!T24+'[1]14_Off'!T24+'[1]15_Off'!T24</f>
        <v>0</v>
      </c>
      <c r="U25" s="304">
        <f>'[1]1_Xa Ia Trok'!U24+'[1]2_Xa Ia Mron'!U24+'[1]3_Xa Kim Tan'!U24+'[1]4_Xa Chu Rang'!U24+'[1]5_Xa Po To'!U24+'[1]6_Xa Ia Broai'!U24+'[1]7_Xa Ia Tul'!U24+'[1]8_Xa Chu Mo'!U24+'[1]9_Xa Ia KDam'!U24+'[1]10_Off'!U24+'[1]11_Off'!U24+'[1]12_Off'!U24+'[1]13_Off'!U24+'[1]14_Off'!U24+'[1]15_Off'!U24</f>
        <v>0</v>
      </c>
      <c r="V25" s="304">
        <f>'[1]1_Xa Ia Trok'!V24+'[1]2_Xa Ia Mron'!V24+'[1]3_Xa Kim Tan'!V24+'[1]4_Xa Chu Rang'!V24+'[1]5_Xa Po To'!V24+'[1]6_Xa Ia Broai'!V24+'[1]7_Xa Ia Tul'!V24+'[1]8_Xa Chu Mo'!V24+'[1]9_Xa Ia KDam'!V24+'[1]10_Off'!V24+'[1]11_Off'!V24+'[1]12_Off'!V24+'[1]13_Off'!V24+'[1]14_Off'!V24+'[1]15_Off'!V24</f>
        <v>0</v>
      </c>
      <c r="W25" s="304">
        <f>'[1]1_Xa Ia Trok'!W24+'[1]2_Xa Ia Mron'!W24+'[1]3_Xa Kim Tan'!W24+'[1]4_Xa Chu Rang'!W24+'[1]5_Xa Po To'!W24+'[1]6_Xa Ia Broai'!W24+'[1]7_Xa Ia Tul'!W24+'[1]8_Xa Chu Mo'!W24+'[1]9_Xa Ia KDam'!W24+'[1]10_Off'!W24+'[1]11_Off'!W24+'[1]12_Off'!W24+'[1]13_Off'!W24+'[1]14_Off'!W24+'[1]15_Off'!W24</f>
        <v>0</v>
      </c>
      <c r="X25" s="304">
        <f>'[1]1_Xa Ia Trok'!X24+'[1]2_Xa Ia Mron'!X24+'[1]3_Xa Kim Tan'!X24+'[1]4_Xa Chu Rang'!X24+'[1]5_Xa Po To'!X24+'[1]6_Xa Ia Broai'!X24+'[1]7_Xa Ia Tul'!X24+'[1]8_Xa Chu Mo'!X24+'[1]9_Xa Ia KDam'!X24+'[1]10_Off'!X24+'[1]11_Off'!X24+'[1]12_Off'!X24+'[1]13_Off'!X24+'[1]14_Off'!X24+'[1]15_Off'!X24</f>
        <v>0</v>
      </c>
      <c r="Y25" s="304">
        <f>'[1]1_Xa Ia Trok'!Y24+'[1]2_Xa Ia Mron'!Y24+'[1]3_Xa Kim Tan'!Y24+'[1]4_Xa Chu Rang'!Y24+'[1]5_Xa Po To'!Y24+'[1]6_Xa Ia Broai'!Y24+'[1]7_Xa Ia Tul'!Y24+'[1]8_Xa Chu Mo'!Y24+'[1]9_Xa Ia KDam'!Y24+'[1]10_Off'!Y24+'[1]11_Off'!Y24+'[1]12_Off'!Y24+'[1]13_Off'!Y24+'[1]14_Off'!Y24+'[1]15_Off'!Y24</f>
        <v>0</v>
      </c>
      <c r="Z25" s="304">
        <f>'[1]1_Xa Ia Trok'!Z24+'[1]2_Xa Ia Mron'!Z24+'[1]3_Xa Kim Tan'!Z24+'[1]4_Xa Chu Rang'!Z24+'[1]5_Xa Po To'!Z24+'[1]6_Xa Ia Broai'!Z24+'[1]7_Xa Ia Tul'!Z24+'[1]8_Xa Chu Mo'!Z24+'[1]9_Xa Ia KDam'!Z24+'[1]10_Off'!Z24+'[1]11_Off'!Z24+'[1]12_Off'!Z24+'[1]13_Off'!Z24+'[1]14_Off'!Z24+'[1]15_Off'!Z24</f>
        <v>0</v>
      </c>
      <c r="AA25" s="304">
        <f>'[1]1_Xa Ia Trok'!AA24+'[1]2_Xa Ia Mron'!AA24+'[1]3_Xa Kim Tan'!AA24+'[1]4_Xa Chu Rang'!AA24+'[1]5_Xa Po To'!AA24+'[1]6_Xa Ia Broai'!AA24+'[1]7_Xa Ia Tul'!AA24+'[1]8_Xa Chu Mo'!AA24+'[1]9_Xa Ia KDam'!AA24+'[1]10_Off'!AA24+'[1]11_Off'!AA24+'[1]12_Off'!AA24+'[1]13_Off'!AA24+'[1]14_Off'!AA24+'[1]15_Off'!AA24</f>
        <v>0</v>
      </c>
      <c r="AB25" s="304">
        <f>'[1]1_Xa Ia Trok'!AB24+'[1]2_Xa Ia Mron'!AB24+'[1]3_Xa Kim Tan'!AB24+'[1]4_Xa Chu Rang'!AB24+'[1]5_Xa Po To'!AB24+'[1]6_Xa Ia Broai'!AB24+'[1]7_Xa Ia Tul'!AB24+'[1]8_Xa Chu Mo'!AB24+'[1]9_Xa Ia KDam'!AB24+'[1]10_Off'!AB24+'[1]11_Off'!AB24+'[1]12_Off'!AB24+'[1]13_Off'!AB24+'[1]14_Off'!AB24+'[1]15_Off'!AB24</f>
        <v>0</v>
      </c>
      <c r="AC25" s="304">
        <f>'[1]1_Xa Ia Trok'!AC24+'[1]2_Xa Ia Mron'!AC24+'[1]3_Xa Kim Tan'!AC24+'[1]4_Xa Chu Rang'!AC24+'[1]5_Xa Po To'!AC24+'[1]6_Xa Ia Broai'!AC24+'[1]7_Xa Ia Tul'!AC24+'[1]8_Xa Chu Mo'!AC24+'[1]9_Xa Ia KDam'!AC24+'[1]10_Off'!AC24+'[1]11_Off'!AC24+'[1]12_Off'!AC24+'[1]13_Off'!AC24+'[1]14_Off'!AC24+'[1]15_Off'!AC24</f>
        <v>0</v>
      </c>
      <c r="AD25" s="304">
        <f>'[1]1_Xa Ia Trok'!AD24+'[1]2_Xa Ia Mron'!AD24+'[1]3_Xa Kim Tan'!AD24+'[1]4_Xa Chu Rang'!AD24+'[1]5_Xa Po To'!AD24+'[1]6_Xa Ia Broai'!AD24+'[1]7_Xa Ia Tul'!AD24+'[1]8_Xa Chu Mo'!AD24+'[1]9_Xa Ia KDam'!AD24+'[1]10_Off'!AD24+'[1]11_Off'!AD24+'[1]12_Off'!AD24+'[1]13_Off'!AD24+'[1]14_Off'!AD24+'[1]15_Off'!AD24</f>
        <v>0</v>
      </c>
      <c r="AE25" s="304">
        <f>'[1]1_Xa Ia Trok'!AE24+'[1]2_Xa Ia Mron'!AE24+'[1]3_Xa Kim Tan'!AE24+'[1]4_Xa Chu Rang'!AE24+'[1]5_Xa Po To'!AE24+'[1]6_Xa Ia Broai'!AE24+'[1]7_Xa Ia Tul'!AE24+'[1]8_Xa Chu Mo'!AE24+'[1]9_Xa Ia KDam'!AE24+'[1]10_Off'!AE24+'[1]11_Off'!AE24+'[1]12_Off'!AE24+'[1]13_Off'!AE24+'[1]14_Off'!AE24+'[1]15_Off'!AE24</f>
        <v>0</v>
      </c>
      <c r="AF25" s="304">
        <f>'[1]1_Xa Ia Trok'!AF24+'[1]2_Xa Ia Mron'!AF24+'[1]3_Xa Kim Tan'!AF24+'[1]4_Xa Chu Rang'!AF24+'[1]5_Xa Po To'!AF24+'[1]6_Xa Ia Broai'!AF24+'[1]7_Xa Ia Tul'!AF24+'[1]8_Xa Chu Mo'!AF24+'[1]9_Xa Ia KDam'!AF24+'[1]10_Off'!AF24+'[1]11_Off'!AF24+'[1]12_Off'!AF24+'[1]13_Off'!AF24+'[1]14_Off'!AF24+'[1]15_Off'!AF24</f>
        <v>0</v>
      </c>
      <c r="AG25" s="304">
        <f>'[1]1_Xa Ia Trok'!AG24+'[1]2_Xa Ia Mron'!AG24+'[1]3_Xa Kim Tan'!AG24+'[1]4_Xa Chu Rang'!AG24+'[1]5_Xa Po To'!AG24+'[1]6_Xa Ia Broai'!AG24+'[1]7_Xa Ia Tul'!AG24+'[1]8_Xa Chu Mo'!AG24+'[1]9_Xa Ia KDam'!AG24+'[1]10_Off'!AG24+'[1]11_Off'!AG24+'[1]12_Off'!AG24+'[1]13_Off'!AG24+'[1]14_Off'!AG24+'[1]15_Off'!AG24</f>
        <v>0</v>
      </c>
      <c r="AH25" s="304">
        <f>'[1]1_Xa Ia Trok'!AH24+'[1]2_Xa Ia Mron'!AH24+'[1]3_Xa Kim Tan'!AH24+'[1]4_Xa Chu Rang'!AH24+'[1]5_Xa Po To'!AH24+'[1]6_Xa Ia Broai'!AH24+'[1]7_Xa Ia Tul'!AH24+'[1]8_Xa Chu Mo'!AH24+'[1]9_Xa Ia KDam'!AH24+'[1]10_Off'!AH24+'[1]11_Off'!AH24+'[1]12_Off'!AH24+'[1]13_Off'!AH24+'[1]14_Off'!AH24+'[1]15_Off'!AH24</f>
        <v>0</v>
      </c>
      <c r="AI25" s="304">
        <f>'[1]1_Xa Ia Trok'!AI24+'[1]2_Xa Ia Mron'!AI24+'[1]3_Xa Kim Tan'!AI24+'[1]4_Xa Chu Rang'!AI24+'[1]5_Xa Po To'!AI24+'[1]6_Xa Ia Broai'!AI24+'[1]7_Xa Ia Tul'!AI24+'[1]8_Xa Chu Mo'!AI24+'[1]9_Xa Ia KDam'!AI24+'[1]10_Off'!AI24+'[1]11_Off'!AI24+'[1]12_Off'!AI24+'[1]13_Off'!AI24+'[1]14_Off'!AI24+'[1]15_Off'!AI24</f>
        <v>0</v>
      </c>
      <c r="AJ25" s="304">
        <f>'[1]1_Xa Ia Trok'!AJ24+'[1]2_Xa Ia Mron'!AJ24+'[1]3_Xa Kim Tan'!AJ24+'[1]4_Xa Chu Rang'!AJ24+'[1]5_Xa Po To'!AJ24+'[1]6_Xa Ia Broai'!AJ24+'[1]7_Xa Ia Tul'!AJ24+'[1]8_Xa Chu Mo'!AJ24+'[1]9_Xa Ia KDam'!AJ24+'[1]10_Off'!AJ24+'[1]11_Off'!AJ24+'[1]12_Off'!AJ24+'[1]13_Off'!AJ24+'[1]14_Off'!AJ24+'[1]15_Off'!AJ24</f>
        <v>0</v>
      </c>
      <c r="AK25" s="304">
        <f>'[1]1_Xa Ia Trok'!AK24+'[1]2_Xa Ia Mron'!AK24+'[1]3_Xa Kim Tan'!AK24+'[1]4_Xa Chu Rang'!AK24+'[1]5_Xa Po To'!AK24+'[1]6_Xa Ia Broai'!AK24+'[1]7_Xa Ia Tul'!AK24+'[1]8_Xa Chu Mo'!AK24+'[1]9_Xa Ia KDam'!AK24+'[1]10_Off'!AK24+'[1]11_Off'!AK24+'[1]12_Off'!AK24+'[1]13_Off'!AK24+'[1]14_Off'!AK24+'[1]15_Off'!AK24</f>
        <v>0</v>
      </c>
      <c r="AL25" s="304">
        <f>'[1]1_Xa Ia Trok'!AL24+'[1]2_Xa Ia Mron'!AL24+'[1]3_Xa Kim Tan'!AL24+'[1]4_Xa Chu Rang'!AL24+'[1]5_Xa Po To'!AL24+'[1]6_Xa Ia Broai'!AL24+'[1]7_Xa Ia Tul'!AL24+'[1]8_Xa Chu Mo'!AL24+'[1]9_Xa Ia KDam'!AL24+'[1]10_Off'!AL24+'[1]11_Off'!AL24+'[1]12_Off'!AL24+'[1]13_Off'!AL24+'[1]14_Off'!AL24+'[1]15_Off'!AL24</f>
        <v>0</v>
      </c>
      <c r="AM25" s="304">
        <f>'[1]1_Xa Ia Trok'!AM24+'[1]2_Xa Ia Mron'!AM24+'[1]3_Xa Kim Tan'!AM24+'[1]4_Xa Chu Rang'!AM24+'[1]5_Xa Po To'!AM24+'[1]6_Xa Ia Broai'!AM24+'[1]7_Xa Ia Tul'!AM24+'[1]8_Xa Chu Mo'!AM24+'[1]9_Xa Ia KDam'!AM24+'[1]10_Off'!AM24+'[1]11_Off'!AM24+'[1]12_Off'!AM24+'[1]13_Off'!AM24+'[1]14_Off'!AM24+'[1]15_Off'!AM24</f>
        <v>0</v>
      </c>
      <c r="AN25" s="304">
        <f>'[1]1_Xa Ia Trok'!AN24+'[1]2_Xa Ia Mron'!AN24+'[1]3_Xa Kim Tan'!AN24+'[1]4_Xa Chu Rang'!AN24+'[1]5_Xa Po To'!AN24+'[1]6_Xa Ia Broai'!AN24+'[1]7_Xa Ia Tul'!AN24+'[1]8_Xa Chu Mo'!AN24+'[1]9_Xa Ia KDam'!AN24+'[1]10_Off'!AN24+'[1]11_Off'!AN24+'[1]12_Off'!AN24+'[1]13_Off'!AN24+'[1]14_Off'!AN24+'[1]15_Off'!AN24</f>
        <v>0</v>
      </c>
      <c r="AO25" s="304">
        <f>'[1]1_Xa Ia Trok'!AO24+'[1]2_Xa Ia Mron'!AO24+'[1]3_Xa Kim Tan'!AO24+'[1]4_Xa Chu Rang'!AO24+'[1]5_Xa Po To'!AO24+'[1]6_Xa Ia Broai'!AO24+'[1]7_Xa Ia Tul'!AO24+'[1]8_Xa Chu Mo'!AO24+'[1]9_Xa Ia KDam'!AO24+'[1]10_Off'!AO24+'[1]11_Off'!AO24+'[1]12_Off'!AO24+'[1]13_Off'!AO24+'[1]14_Off'!AO24+'[1]15_Off'!AO24</f>
        <v>0</v>
      </c>
      <c r="AP25" s="304">
        <f>'[1]1_Xa Ia Trok'!AP24+'[1]2_Xa Ia Mron'!AP24+'[1]3_Xa Kim Tan'!AP24+'[1]4_Xa Chu Rang'!AP24+'[1]5_Xa Po To'!AP24+'[1]6_Xa Ia Broai'!AP24+'[1]7_Xa Ia Tul'!AP24+'[1]8_Xa Chu Mo'!AP24+'[1]9_Xa Ia KDam'!AP24+'[1]10_Off'!AP24+'[1]11_Off'!AP24+'[1]12_Off'!AP24+'[1]13_Off'!AP24+'[1]14_Off'!AP24+'[1]15_Off'!AP24</f>
        <v>0</v>
      </c>
      <c r="AQ25" s="400">
        <f>'[1]1_Xa Ia Trok'!AQ24+'[1]2_Xa Ia Mron'!AQ24+'[1]3_Xa Kim Tan'!AQ24+'[1]4_Xa Chu Rang'!AQ24+'[1]5_Xa Po To'!AQ24+'[1]6_Xa Ia Broai'!AQ24+'[1]7_Xa Ia Tul'!AQ24+'[1]8_Xa Chu Mo'!AQ24+'[1]9_Xa Ia KDam'!AQ24+'[1]10_Off'!AQ24+'[1]11_Off'!AQ24+'[1]12_Off'!AQ24+'[1]13_Off'!AQ24+'[1]14_Off'!AQ24+'[1]15_Off'!AQ24</f>
        <v>0</v>
      </c>
      <c r="AR25" s="304">
        <f>'[1]1_Xa Ia Trok'!AR24+'[1]2_Xa Ia Mron'!AR24+'[1]3_Xa Kim Tan'!AR24+'[1]4_Xa Chu Rang'!AR24+'[1]5_Xa Po To'!AR24+'[1]6_Xa Ia Broai'!AR24+'[1]7_Xa Ia Tul'!AR24+'[1]8_Xa Chu Mo'!AR24+'[1]9_Xa Ia KDam'!AR24+'[1]10_Off'!AR24+'[1]11_Off'!AR24+'[1]12_Off'!AR24+'[1]13_Off'!AR24+'[1]14_Off'!AR24+'[1]15_Off'!AR24</f>
        <v>0</v>
      </c>
      <c r="AS25" s="304">
        <f>'[1]1_Xa Ia Trok'!AS24+'[1]2_Xa Ia Mron'!AS24+'[1]3_Xa Kim Tan'!AS24+'[1]4_Xa Chu Rang'!AS24+'[1]5_Xa Po To'!AS24+'[1]6_Xa Ia Broai'!AS24+'[1]7_Xa Ia Tul'!AS24+'[1]8_Xa Chu Mo'!AS24+'[1]9_Xa Ia KDam'!AS24+'[1]10_Off'!AS24+'[1]11_Off'!AS24+'[1]12_Off'!AS24+'[1]13_Off'!AS24+'[1]14_Off'!AS24+'[1]15_Off'!AS24</f>
        <v>0</v>
      </c>
    </row>
    <row r="26" spans="1:45" s="133" customFormat="1" ht="15.95" customHeight="1" x14ac:dyDescent="0.25">
      <c r="A26" s="402">
        <v>2.6</v>
      </c>
      <c r="B26" s="67" t="s">
        <v>56</v>
      </c>
      <c r="C26" s="1" t="s">
        <v>57</v>
      </c>
      <c r="D26" s="304">
        <f>'02 CH'!G25</f>
        <v>1.741457</v>
      </c>
      <c r="E26" s="400">
        <f t="shared" si="0"/>
        <v>0</v>
      </c>
      <c r="F26" s="304">
        <f>'[1]1_Xa Ia Trok'!F25+'[1]2_Xa Ia Mron'!F25+'[1]3_Xa Kim Tan'!F25+'[1]4_Xa Chu Rang'!F25+'[1]5_Xa Po To'!F25+'[1]6_Xa Ia Broai'!F25+'[1]7_Xa Ia Tul'!F25+'[1]8_Xa Chu Mo'!F25+'[1]9_Xa Ia KDam'!F25+'[1]10_Off'!F25+'[1]11_Off'!F25+'[1]12_Off'!F25+'[1]13_Off'!F25+'[1]14_Off'!F25+'[1]15_Off'!F25</f>
        <v>0</v>
      </c>
      <c r="G26" s="304">
        <f>'[1]1_Xa Ia Trok'!G25+'[1]2_Xa Ia Mron'!G25+'[1]3_Xa Kim Tan'!G25+'[1]4_Xa Chu Rang'!G25+'[1]5_Xa Po To'!G25+'[1]6_Xa Ia Broai'!G25+'[1]7_Xa Ia Tul'!G25+'[1]8_Xa Chu Mo'!G25+'[1]9_Xa Ia KDam'!G25+'[1]10_Off'!G25+'[1]11_Off'!G25+'[1]12_Off'!G25+'[1]13_Off'!G25+'[1]14_Off'!G25+'[1]15_Off'!G25</f>
        <v>0</v>
      </c>
      <c r="H26" s="304">
        <f>'[1]1_Xa Ia Trok'!H25+'[1]2_Xa Ia Mron'!H25+'[1]3_Xa Kim Tan'!H25+'[1]4_Xa Chu Rang'!H25+'[1]5_Xa Po To'!H25+'[1]6_Xa Ia Broai'!H25+'[1]7_Xa Ia Tul'!H25+'[1]8_Xa Chu Mo'!H25+'[1]9_Xa Ia KDam'!H25+'[1]10_Off'!H25+'[1]11_Off'!H25+'[1]12_Off'!H25+'[1]13_Off'!H25+'[1]14_Off'!H25+'[1]15_Off'!H25</f>
        <v>0</v>
      </c>
      <c r="I26" s="304">
        <f>'[1]1_Xa Ia Trok'!I25+'[1]2_Xa Ia Mron'!I25+'[1]3_Xa Kim Tan'!I25+'[1]4_Xa Chu Rang'!I25+'[1]5_Xa Po To'!I25+'[1]6_Xa Ia Broai'!I25+'[1]7_Xa Ia Tul'!I25+'[1]8_Xa Chu Mo'!I25+'[1]9_Xa Ia KDam'!I25+'[1]10_Off'!I25+'[1]11_Off'!I25+'[1]12_Off'!I25+'[1]13_Off'!I25+'[1]14_Off'!I25+'[1]15_Off'!I25</f>
        <v>0</v>
      </c>
      <c r="J26" s="304">
        <f>'[1]1_Xa Ia Trok'!J25+'[1]2_Xa Ia Mron'!J25+'[1]3_Xa Kim Tan'!J25+'[1]4_Xa Chu Rang'!J25+'[1]5_Xa Po To'!J25+'[1]6_Xa Ia Broai'!J25+'[1]7_Xa Ia Tul'!J25+'[1]8_Xa Chu Mo'!J25+'[1]9_Xa Ia KDam'!J25+'[1]10_Off'!J25+'[1]11_Off'!J25+'[1]12_Off'!J25+'[1]13_Off'!J25+'[1]14_Off'!J25+'[1]15_Off'!J25</f>
        <v>0</v>
      </c>
      <c r="K26" s="304">
        <f>'[1]1_Xa Ia Trok'!K25+'[1]2_Xa Ia Mron'!K25+'[1]3_Xa Kim Tan'!K25+'[1]4_Xa Chu Rang'!K25+'[1]5_Xa Po To'!K25+'[1]6_Xa Ia Broai'!K25+'[1]7_Xa Ia Tul'!K25+'[1]8_Xa Chu Mo'!K25+'[1]9_Xa Ia KDam'!K25+'[1]10_Off'!K25+'[1]11_Off'!K25+'[1]12_Off'!K25+'[1]13_Off'!K25+'[1]14_Off'!K25+'[1]15_Off'!K25</f>
        <v>0</v>
      </c>
      <c r="L26" s="304">
        <f>'[1]1_Xa Ia Trok'!L25+'[1]2_Xa Ia Mron'!L25+'[1]3_Xa Kim Tan'!L25+'[1]4_Xa Chu Rang'!L25+'[1]5_Xa Po To'!L25+'[1]6_Xa Ia Broai'!L25+'[1]7_Xa Ia Tul'!L25+'[1]8_Xa Chu Mo'!L25+'[1]9_Xa Ia KDam'!L25+'[1]10_Off'!L25+'[1]11_Off'!L25+'[1]12_Off'!L25+'[1]13_Off'!L25+'[1]14_Off'!L25+'[1]15_Off'!L25</f>
        <v>0</v>
      </c>
      <c r="M26" s="304">
        <f>'[1]1_Xa Ia Trok'!M25+'[1]2_Xa Ia Mron'!M25+'[1]3_Xa Kim Tan'!M25+'[1]4_Xa Chu Rang'!M25+'[1]5_Xa Po To'!M25+'[1]6_Xa Ia Broai'!M25+'[1]7_Xa Ia Tul'!M25+'[1]8_Xa Chu Mo'!M25+'[1]9_Xa Ia KDam'!M25+'[1]10_Off'!M25+'[1]11_Off'!M25+'[1]12_Off'!M25+'[1]13_Off'!M25+'[1]14_Off'!M25+'[1]15_Off'!M25</f>
        <v>0</v>
      </c>
      <c r="N26" s="304">
        <f>'[1]1_Xa Ia Trok'!N25+'[1]2_Xa Ia Mron'!N25+'[1]3_Xa Kim Tan'!N25+'[1]4_Xa Chu Rang'!N25+'[1]5_Xa Po To'!N25+'[1]6_Xa Ia Broai'!N25+'[1]7_Xa Ia Tul'!N25+'[1]8_Xa Chu Mo'!N25+'[1]9_Xa Ia KDam'!N25+'[1]10_Off'!N25+'[1]11_Off'!N25+'[1]12_Off'!N25+'[1]13_Off'!N25+'[1]14_Off'!N25+'[1]15_Off'!N25</f>
        <v>0</v>
      </c>
      <c r="O26" s="304">
        <f>'[1]1_Xa Ia Trok'!O25+'[1]2_Xa Ia Mron'!O25+'[1]3_Xa Kim Tan'!O25+'[1]4_Xa Chu Rang'!O25+'[1]5_Xa Po To'!O25+'[1]6_Xa Ia Broai'!O25+'[1]7_Xa Ia Tul'!O25+'[1]8_Xa Chu Mo'!O25+'[1]9_Xa Ia KDam'!O25+'[1]10_Off'!O25+'[1]11_Off'!O25+'[1]12_Off'!O25+'[1]13_Off'!O25+'[1]14_Off'!O25+'[1]15_Off'!O25</f>
        <v>0</v>
      </c>
      <c r="P26" s="400">
        <f>'[1]1_Xa Ia Trok'!P25+'[1]2_Xa Ia Mron'!P25+'[1]3_Xa Kim Tan'!P25+'[1]4_Xa Chu Rang'!P25+'[1]5_Xa Po To'!P25+'[1]6_Xa Ia Broai'!P25+'[1]7_Xa Ia Tul'!P25+'[1]8_Xa Chu Mo'!P25+'[1]9_Xa Ia KDam'!P25+'[1]10_Off'!P25+'[1]11_Off'!P25+'[1]12_Off'!P25+'[1]13_Off'!P25+'[1]14_Off'!P25+'[1]15_Off'!P25</f>
        <v>0</v>
      </c>
      <c r="Q26" s="304">
        <f>'[1]1_Xa Ia Trok'!Q25+'[1]2_Xa Ia Mron'!Q25+'[1]3_Xa Kim Tan'!Q25+'[1]4_Xa Chu Rang'!Q25+'[1]5_Xa Po To'!Q25+'[1]6_Xa Ia Broai'!Q25+'[1]7_Xa Ia Tul'!Q25+'[1]8_Xa Chu Mo'!Q25+'[1]9_Xa Ia KDam'!Q25+'[1]10_Off'!Q25+'[1]11_Off'!Q25+'[1]12_Off'!Q25+'[1]13_Off'!Q25+'[1]14_Off'!Q25+'[1]15_Off'!Q25</f>
        <v>0</v>
      </c>
      <c r="R26" s="304">
        <f>'[1]1_Xa Ia Trok'!R25+'[1]2_Xa Ia Mron'!R25+'[1]3_Xa Kim Tan'!R25+'[1]4_Xa Chu Rang'!R25+'[1]5_Xa Po To'!R25+'[1]6_Xa Ia Broai'!R25+'[1]7_Xa Ia Tul'!R25+'[1]8_Xa Chu Mo'!R25+'[1]9_Xa Ia KDam'!R25+'[1]10_Off'!R25+'[1]11_Off'!R25+'[1]12_Off'!R25+'[1]13_Off'!R25+'[1]14_Off'!R25+'[1]15_Off'!R25</f>
        <v>0</v>
      </c>
      <c r="S26" s="304">
        <f>'[1]1_Xa Ia Trok'!S25+'[1]2_Xa Ia Mron'!S25+'[1]3_Xa Kim Tan'!S25+'[1]4_Xa Chu Rang'!S25+'[1]5_Xa Po To'!S25+'[1]6_Xa Ia Broai'!S25+'[1]7_Xa Ia Tul'!S25+'[1]8_Xa Chu Mo'!S25+'[1]9_Xa Ia KDam'!S25+'[1]10_Off'!S25+'[1]11_Off'!S25+'[1]12_Off'!S25+'[1]13_Off'!S25+'[1]14_Off'!S25+'[1]15_Off'!S25</f>
        <v>0</v>
      </c>
      <c r="T26" s="304">
        <f>'[1]1_Xa Ia Trok'!T25+'[1]2_Xa Ia Mron'!T25+'[1]3_Xa Kim Tan'!T25+'[1]4_Xa Chu Rang'!T25+'[1]5_Xa Po To'!T25+'[1]6_Xa Ia Broai'!T25+'[1]7_Xa Ia Tul'!T25+'[1]8_Xa Chu Mo'!T25+'[1]9_Xa Ia KDam'!T25+'[1]10_Off'!T25+'[1]11_Off'!T25+'[1]12_Off'!T25+'[1]13_Off'!T25+'[1]14_Off'!T25+'[1]15_Off'!T25</f>
        <v>0</v>
      </c>
      <c r="U26" s="304">
        <f>'[1]1_Xa Ia Trok'!U25+'[1]2_Xa Ia Mron'!U25+'[1]3_Xa Kim Tan'!U25+'[1]4_Xa Chu Rang'!U25+'[1]5_Xa Po To'!U25+'[1]6_Xa Ia Broai'!U25+'[1]7_Xa Ia Tul'!U25+'[1]8_Xa Chu Mo'!U25+'[1]9_Xa Ia KDam'!U25+'[1]10_Off'!U25+'[1]11_Off'!U25+'[1]12_Off'!U25+'[1]13_Off'!U25+'[1]14_Off'!U25+'[1]15_Off'!U25</f>
        <v>0</v>
      </c>
      <c r="V26" s="304">
        <f>'[1]1_Xa Ia Trok'!V25+'[1]2_Xa Ia Mron'!V25+'[1]3_Xa Kim Tan'!V25+'[1]4_Xa Chu Rang'!V25+'[1]5_Xa Po To'!V25+'[1]6_Xa Ia Broai'!V25+'[1]7_Xa Ia Tul'!V25+'[1]8_Xa Chu Mo'!V25+'[1]9_Xa Ia KDam'!V25+'[1]10_Off'!V25+'[1]11_Off'!V25+'[1]12_Off'!V25+'[1]13_Off'!V25+'[1]14_Off'!V25+'[1]15_Off'!V25</f>
        <v>1.741457</v>
      </c>
      <c r="W26" s="304">
        <f>'[1]1_Xa Ia Trok'!W25+'[1]2_Xa Ia Mron'!W25+'[1]3_Xa Kim Tan'!W25+'[1]4_Xa Chu Rang'!W25+'[1]5_Xa Po To'!W25+'[1]6_Xa Ia Broai'!W25+'[1]7_Xa Ia Tul'!W25+'[1]8_Xa Chu Mo'!W25+'[1]9_Xa Ia KDam'!W25+'[1]10_Off'!W25+'[1]11_Off'!W25+'[1]12_Off'!W25+'[1]13_Off'!W25+'[1]14_Off'!W25+'[1]15_Off'!W25</f>
        <v>0</v>
      </c>
      <c r="X26" s="304">
        <f>'[1]1_Xa Ia Trok'!X25+'[1]2_Xa Ia Mron'!X25+'[1]3_Xa Kim Tan'!X25+'[1]4_Xa Chu Rang'!X25+'[1]5_Xa Po To'!X25+'[1]6_Xa Ia Broai'!X25+'[1]7_Xa Ia Tul'!X25+'[1]8_Xa Chu Mo'!X25+'[1]9_Xa Ia KDam'!X25+'[1]10_Off'!X25+'[1]11_Off'!X25+'[1]12_Off'!X25+'[1]13_Off'!X25+'[1]14_Off'!X25+'[1]15_Off'!X25</f>
        <v>0</v>
      </c>
      <c r="Y26" s="304">
        <f>'[1]1_Xa Ia Trok'!Y25+'[1]2_Xa Ia Mron'!Y25+'[1]3_Xa Kim Tan'!Y25+'[1]4_Xa Chu Rang'!Y25+'[1]5_Xa Po To'!Y25+'[1]6_Xa Ia Broai'!Y25+'[1]7_Xa Ia Tul'!Y25+'[1]8_Xa Chu Mo'!Y25+'[1]9_Xa Ia KDam'!Y25+'[1]10_Off'!Y25+'[1]11_Off'!Y25+'[1]12_Off'!Y25+'[1]13_Off'!Y25+'[1]14_Off'!Y25+'[1]15_Off'!Y25</f>
        <v>0</v>
      </c>
      <c r="Z26" s="304">
        <f>'[1]1_Xa Ia Trok'!Z25+'[1]2_Xa Ia Mron'!Z25+'[1]3_Xa Kim Tan'!Z25+'[1]4_Xa Chu Rang'!Z25+'[1]5_Xa Po To'!Z25+'[1]6_Xa Ia Broai'!Z25+'[1]7_Xa Ia Tul'!Z25+'[1]8_Xa Chu Mo'!Z25+'[1]9_Xa Ia KDam'!Z25+'[1]10_Off'!Z25+'[1]11_Off'!Z25+'[1]12_Off'!Z25+'[1]13_Off'!Z25+'[1]14_Off'!Z25+'[1]15_Off'!Z25</f>
        <v>0</v>
      </c>
      <c r="AA26" s="304">
        <f>'[1]1_Xa Ia Trok'!AA25+'[1]2_Xa Ia Mron'!AA25+'[1]3_Xa Kim Tan'!AA25+'[1]4_Xa Chu Rang'!AA25+'[1]5_Xa Po To'!AA25+'[1]6_Xa Ia Broai'!AA25+'[1]7_Xa Ia Tul'!AA25+'[1]8_Xa Chu Mo'!AA25+'[1]9_Xa Ia KDam'!AA25+'[1]10_Off'!AA25+'[1]11_Off'!AA25+'[1]12_Off'!AA25+'[1]13_Off'!AA25+'[1]14_Off'!AA25+'[1]15_Off'!AA25</f>
        <v>0</v>
      </c>
      <c r="AB26" s="304">
        <f>'[1]1_Xa Ia Trok'!AB25+'[1]2_Xa Ia Mron'!AB25+'[1]3_Xa Kim Tan'!AB25+'[1]4_Xa Chu Rang'!AB25+'[1]5_Xa Po To'!AB25+'[1]6_Xa Ia Broai'!AB25+'[1]7_Xa Ia Tul'!AB25+'[1]8_Xa Chu Mo'!AB25+'[1]9_Xa Ia KDam'!AB25+'[1]10_Off'!AB25+'[1]11_Off'!AB25+'[1]12_Off'!AB25+'[1]13_Off'!AB25+'[1]14_Off'!AB25+'[1]15_Off'!AB25</f>
        <v>0</v>
      </c>
      <c r="AC26" s="304">
        <f>'[1]1_Xa Ia Trok'!AC25+'[1]2_Xa Ia Mron'!AC25+'[1]3_Xa Kim Tan'!AC25+'[1]4_Xa Chu Rang'!AC25+'[1]5_Xa Po To'!AC25+'[1]6_Xa Ia Broai'!AC25+'[1]7_Xa Ia Tul'!AC25+'[1]8_Xa Chu Mo'!AC25+'[1]9_Xa Ia KDam'!AC25+'[1]10_Off'!AC25+'[1]11_Off'!AC25+'[1]12_Off'!AC25+'[1]13_Off'!AC25+'[1]14_Off'!AC25+'[1]15_Off'!AC25</f>
        <v>0</v>
      </c>
      <c r="AD26" s="304">
        <f>'[1]1_Xa Ia Trok'!AD25+'[1]2_Xa Ia Mron'!AD25+'[1]3_Xa Kim Tan'!AD25+'[1]4_Xa Chu Rang'!AD25+'[1]5_Xa Po To'!AD25+'[1]6_Xa Ia Broai'!AD25+'[1]7_Xa Ia Tul'!AD25+'[1]8_Xa Chu Mo'!AD25+'[1]9_Xa Ia KDam'!AD25+'[1]10_Off'!AD25+'[1]11_Off'!AD25+'[1]12_Off'!AD25+'[1]13_Off'!AD25+'[1]14_Off'!AD25+'[1]15_Off'!AD25</f>
        <v>0</v>
      </c>
      <c r="AE26" s="304">
        <f>'[1]1_Xa Ia Trok'!AE25+'[1]2_Xa Ia Mron'!AE25+'[1]3_Xa Kim Tan'!AE25+'[1]4_Xa Chu Rang'!AE25+'[1]5_Xa Po To'!AE25+'[1]6_Xa Ia Broai'!AE25+'[1]7_Xa Ia Tul'!AE25+'[1]8_Xa Chu Mo'!AE25+'[1]9_Xa Ia KDam'!AE25+'[1]10_Off'!AE25+'[1]11_Off'!AE25+'[1]12_Off'!AE25+'[1]13_Off'!AE25+'[1]14_Off'!AE25+'[1]15_Off'!AE25</f>
        <v>0</v>
      </c>
      <c r="AF26" s="304">
        <f>'[1]1_Xa Ia Trok'!AF25+'[1]2_Xa Ia Mron'!AF25+'[1]3_Xa Kim Tan'!AF25+'[1]4_Xa Chu Rang'!AF25+'[1]5_Xa Po To'!AF25+'[1]6_Xa Ia Broai'!AF25+'[1]7_Xa Ia Tul'!AF25+'[1]8_Xa Chu Mo'!AF25+'[1]9_Xa Ia KDam'!AF25+'[1]10_Off'!AF25+'[1]11_Off'!AF25+'[1]12_Off'!AF25+'[1]13_Off'!AF25+'[1]14_Off'!AF25+'[1]15_Off'!AF25</f>
        <v>0</v>
      </c>
      <c r="AG26" s="304">
        <f>'[1]1_Xa Ia Trok'!AG25+'[1]2_Xa Ia Mron'!AG25+'[1]3_Xa Kim Tan'!AG25+'[1]4_Xa Chu Rang'!AG25+'[1]5_Xa Po To'!AG25+'[1]6_Xa Ia Broai'!AG25+'[1]7_Xa Ia Tul'!AG25+'[1]8_Xa Chu Mo'!AG25+'[1]9_Xa Ia KDam'!AG25+'[1]10_Off'!AG25+'[1]11_Off'!AG25+'[1]12_Off'!AG25+'[1]13_Off'!AG25+'[1]14_Off'!AG25+'[1]15_Off'!AG25</f>
        <v>0</v>
      </c>
      <c r="AH26" s="304">
        <f>'[1]1_Xa Ia Trok'!AH25+'[1]2_Xa Ia Mron'!AH25+'[1]3_Xa Kim Tan'!AH25+'[1]4_Xa Chu Rang'!AH25+'[1]5_Xa Po To'!AH25+'[1]6_Xa Ia Broai'!AH25+'[1]7_Xa Ia Tul'!AH25+'[1]8_Xa Chu Mo'!AH25+'[1]9_Xa Ia KDam'!AH25+'[1]10_Off'!AH25+'[1]11_Off'!AH25+'[1]12_Off'!AH25+'[1]13_Off'!AH25+'[1]14_Off'!AH25+'[1]15_Off'!AH25</f>
        <v>0</v>
      </c>
      <c r="AI26" s="304">
        <f>'[1]1_Xa Ia Trok'!AI25+'[1]2_Xa Ia Mron'!AI25+'[1]3_Xa Kim Tan'!AI25+'[1]4_Xa Chu Rang'!AI25+'[1]5_Xa Po To'!AI25+'[1]6_Xa Ia Broai'!AI25+'[1]7_Xa Ia Tul'!AI25+'[1]8_Xa Chu Mo'!AI25+'[1]9_Xa Ia KDam'!AI25+'[1]10_Off'!AI25+'[1]11_Off'!AI25+'[1]12_Off'!AI25+'[1]13_Off'!AI25+'[1]14_Off'!AI25+'[1]15_Off'!AI25</f>
        <v>0</v>
      </c>
      <c r="AJ26" s="304">
        <f>'[1]1_Xa Ia Trok'!AJ25+'[1]2_Xa Ia Mron'!AJ25+'[1]3_Xa Kim Tan'!AJ25+'[1]4_Xa Chu Rang'!AJ25+'[1]5_Xa Po To'!AJ25+'[1]6_Xa Ia Broai'!AJ25+'[1]7_Xa Ia Tul'!AJ25+'[1]8_Xa Chu Mo'!AJ25+'[1]9_Xa Ia KDam'!AJ25+'[1]10_Off'!AJ25+'[1]11_Off'!AJ25+'[1]12_Off'!AJ25+'[1]13_Off'!AJ25+'[1]14_Off'!AJ25+'[1]15_Off'!AJ25</f>
        <v>0</v>
      </c>
      <c r="AK26" s="304">
        <f>'[1]1_Xa Ia Trok'!AK25+'[1]2_Xa Ia Mron'!AK25+'[1]3_Xa Kim Tan'!AK25+'[1]4_Xa Chu Rang'!AK25+'[1]5_Xa Po To'!AK25+'[1]6_Xa Ia Broai'!AK25+'[1]7_Xa Ia Tul'!AK25+'[1]8_Xa Chu Mo'!AK25+'[1]9_Xa Ia KDam'!AK25+'[1]10_Off'!AK25+'[1]11_Off'!AK25+'[1]12_Off'!AK25+'[1]13_Off'!AK25+'[1]14_Off'!AK25+'[1]15_Off'!AK25</f>
        <v>0</v>
      </c>
      <c r="AL26" s="304">
        <f>'[1]1_Xa Ia Trok'!AL25+'[1]2_Xa Ia Mron'!AL25+'[1]3_Xa Kim Tan'!AL25+'[1]4_Xa Chu Rang'!AL25+'[1]5_Xa Po To'!AL25+'[1]6_Xa Ia Broai'!AL25+'[1]7_Xa Ia Tul'!AL25+'[1]8_Xa Chu Mo'!AL25+'[1]9_Xa Ia KDam'!AL25+'[1]10_Off'!AL25+'[1]11_Off'!AL25+'[1]12_Off'!AL25+'[1]13_Off'!AL25+'[1]14_Off'!AL25+'[1]15_Off'!AL25</f>
        <v>0</v>
      </c>
      <c r="AM26" s="304">
        <f>'[1]1_Xa Ia Trok'!AM25+'[1]2_Xa Ia Mron'!AM25+'[1]3_Xa Kim Tan'!AM25+'[1]4_Xa Chu Rang'!AM25+'[1]5_Xa Po To'!AM25+'[1]6_Xa Ia Broai'!AM25+'[1]7_Xa Ia Tul'!AM25+'[1]8_Xa Chu Mo'!AM25+'[1]9_Xa Ia KDam'!AM25+'[1]10_Off'!AM25+'[1]11_Off'!AM25+'[1]12_Off'!AM25+'[1]13_Off'!AM25+'[1]14_Off'!AM25+'[1]15_Off'!AM25</f>
        <v>0</v>
      </c>
      <c r="AN26" s="304">
        <f>'[1]1_Xa Ia Trok'!AN25+'[1]2_Xa Ia Mron'!AN25+'[1]3_Xa Kim Tan'!AN25+'[1]4_Xa Chu Rang'!AN25+'[1]5_Xa Po To'!AN25+'[1]6_Xa Ia Broai'!AN25+'[1]7_Xa Ia Tul'!AN25+'[1]8_Xa Chu Mo'!AN25+'[1]9_Xa Ia KDam'!AN25+'[1]10_Off'!AN25+'[1]11_Off'!AN25+'[1]12_Off'!AN25+'[1]13_Off'!AN25+'[1]14_Off'!AN25+'[1]15_Off'!AN25</f>
        <v>0</v>
      </c>
      <c r="AO26" s="304">
        <f>'[1]1_Xa Ia Trok'!AO25+'[1]2_Xa Ia Mron'!AO25+'[1]3_Xa Kim Tan'!AO25+'[1]4_Xa Chu Rang'!AO25+'[1]5_Xa Po To'!AO25+'[1]6_Xa Ia Broai'!AO25+'[1]7_Xa Ia Tul'!AO25+'[1]8_Xa Chu Mo'!AO25+'[1]9_Xa Ia KDam'!AO25+'[1]10_Off'!AO25+'[1]11_Off'!AO25+'[1]12_Off'!AO25+'[1]13_Off'!AO25+'[1]14_Off'!AO25+'[1]15_Off'!AO25</f>
        <v>0</v>
      </c>
      <c r="AP26" s="304">
        <f>'[1]1_Xa Ia Trok'!AP25+'[1]2_Xa Ia Mron'!AP25+'[1]3_Xa Kim Tan'!AP25+'[1]4_Xa Chu Rang'!AP25+'[1]5_Xa Po To'!AP25+'[1]6_Xa Ia Broai'!AP25+'[1]7_Xa Ia Tul'!AP25+'[1]8_Xa Chu Mo'!AP25+'[1]9_Xa Ia KDam'!AP25+'[1]10_Off'!AP25+'[1]11_Off'!AP25+'[1]12_Off'!AP25+'[1]13_Off'!AP25+'[1]14_Off'!AP25+'[1]15_Off'!AP25</f>
        <v>0</v>
      </c>
      <c r="AQ26" s="400">
        <f>'[1]1_Xa Ia Trok'!AQ25+'[1]2_Xa Ia Mron'!AQ25+'[1]3_Xa Kim Tan'!AQ25+'[1]4_Xa Chu Rang'!AQ25+'[1]5_Xa Po To'!AQ25+'[1]6_Xa Ia Broai'!AQ25+'[1]7_Xa Ia Tul'!AQ25+'[1]8_Xa Chu Mo'!AQ25+'[1]9_Xa Ia KDam'!AQ25+'[1]10_Off'!AQ25+'[1]11_Off'!AQ25+'[1]12_Off'!AQ25+'[1]13_Off'!AQ25+'[1]14_Off'!AQ25+'[1]15_Off'!AQ25</f>
        <v>0</v>
      </c>
      <c r="AR26" s="304">
        <f>'[1]1_Xa Ia Trok'!AR25+'[1]2_Xa Ia Mron'!AR25+'[1]3_Xa Kim Tan'!AR25+'[1]4_Xa Chu Rang'!AR25+'[1]5_Xa Po To'!AR25+'[1]6_Xa Ia Broai'!AR25+'[1]7_Xa Ia Tul'!AR25+'[1]8_Xa Chu Mo'!AR25+'[1]9_Xa Ia KDam'!AR25+'[1]10_Off'!AR25+'[1]11_Off'!AR25+'[1]12_Off'!AR25+'[1]13_Off'!AR25+'[1]14_Off'!AR25+'[1]15_Off'!AR25</f>
        <v>0</v>
      </c>
      <c r="AS26" s="304">
        <f>'[1]1_Xa Ia Trok'!AS25+'[1]2_Xa Ia Mron'!AS25+'[1]3_Xa Kim Tan'!AS25+'[1]4_Xa Chu Rang'!AS25+'[1]5_Xa Po To'!AS25+'[1]6_Xa Ia Broai'!AS25+'[1]7_Xa Ia Tul'!AS25+'[1]8_Xa Chu Mo'!AS25+'[1]9_Xa Ia KDam'!AS25+'[1]10_Off'!AS25+'[1]11_Off'!AS25+'[1]12_Off'!AS25+'[1]13_Off'!AS25+'[1]14_Off'!AS25+'[1]15_Off'!AS25</f>
        <v>16.313457</v>
      </c>
    </row>
    <row r="27" spans="1:45" s="133" customFormat="1" ht="15.95" customHeight="1" x14ac:dyDescent="0.25">
      <c r="A27" s="402">
        <v>2.7</v>
      </c>
      <c r="B27" s="67" t="s">
        <v>58</v>
      </c>
      <c r="C27" s="1" t="s">
        <v>59</v>
      </c>
      <c r="D27" s="304">
        <f>'02 CH'!G26</f>
        <v>51.765417999999997</v>
      </c>
      <c r="E27" s="400">
        <f t="shared" si="0"/>
        <v>0</v>
      </c>
      <c r="F27" s="304">
        <f>'[1]1_Xa Ia Trok'!F26+'[1]2_Xa Ia Mron'!F26+'[1]3_Xa Kim Tan'!F26+'[1]4_Xa Chu Rang'!F26+'[1]5_Xa Po To'!F26+'[1]6_Xa Ia Broai'!F26+'[1]7_Xa Ia Tul'!F26+'[1]8_Xa Chu Mo'!F26+'[1]9_Xa Ia KDam'!F26+'[1]10_Off'!F26+'[1]11_Off'!F26+'[1]12_Off'!F26+'[1]13_Off'!F26+'[1]14_Off'!F26+'[1]15_Off'!F26</f>
        <v>0</v>
      </c>
      <c r="G27" s="304">
        <f>'[1]1_Xa Ia Trok'!G26+'[1]2_Xa Ia Mron'!G26+'[1]3_Xa Kim Tan'!G26+'[1]4_Xa Chu Rang'!G26+'[1]5_Xa Po To'!G26+'[1]6_Xa Ia Broai'!G26+'[1]7_Xa Ia Tul'!G26+'[1]8_Xa Chu Mo'!G26+'[1]9_Xa Ia KDam'!G26+'[1]10_Off'!G26+'[1]11_Off'!G26+'[1]12_Off'!G26+'[1]13_Off'!G26+'[1]14_Off'!G26+'[1]15_Off'!G26</f>
        <v>0</v>
      </c>
      <c r="H27" s="304">
        <f>'[1]1_Xa Ia Trok'!H26+'[1]2_Xa Ia Mron'!H26+'[1]3_Xa Kim Tan'!H26+'[1]4_Xa Chu Rang'!H26+'[1]5_Xa Po To'!H26+'[1]6_Xa Ia Broai'!H26+'[1]7_Xa Ia Tul'!H26+'[1]8_Xa Chu Mo'!H26+'[1]9_Xa Ia KDam'!H26+'[1]10_Off'!H26+'[1]11_Off'!H26+'[1]12_Off'!H26+'[1]13_Off'!H26+'[1]14_Off'!H26+'[1]15_Off'!H26</f>
        <v>0</v>
      </c>
      <c r="I27" s="304">
        <f>'[1]1_Xa Ia Trok'!I26+'[1]2_Xa Ia Mron'!I26+'[1]3_Xa Kim Tan'!I26+'[1]4_Xa Chu Rang'!I26+'[1]5_Xa Po To'!I26+'[1]6_Xa Ia Broai'!I26+'[1]7_Xa Ia Tul'!I26+'[1]8_Xa Chu Mo'!I26+'[1]9_Xa Ia KDam'!I26+'[1]10_Off'!I26+'[1]11_Off'!I26+'[1]12_Off'!I26+'[1]13_Off'!I26+'[1]14_Off'!I26+'[1]15_Off'!I26</f>
        <v>0</v>
      </c>
      <c r="J27" s="304">
        <f>'[1]1_Xa Ia Trok'!J26+'[1]2_Xa Ia Mron'!J26+'[1]3_Xa Kim Tan'!J26+'[1]4_Xa Chu Rang'!J26+'[1]5_Xa Po To'!J26+'[1]6_Xa Ia Broai'!J26+'[1]7_Xa Ia Tul'!J26+'[1]8_Xa Chu Mo'!J26+'[1]9_Xa Ia KDam'!J26+'[1]10_Off'!J26+'[1]11_Off'!J26+'[1]12_Off'!J26+'[1]13_Off'!J26+'[1]14_Off'!J26+'[1]15_Off'!J26</f>
        <v>0</v>
      </c>
      <c r="K27" s="304">
        <f>'[1]1_Xa Ia Trok'!K26+'[1]2_Xa Ia Mron'!K26+'[1]3_Xa Kim Tan'!K26+'[1]4_Xa Chu Rang'!K26+'[1]5_Xa Po To'!K26+'[1]6_Xa Ia Broai'!K26+'[1]7_Xa Ia Tul'!K26+'[1]8_Xa Chu Mo'!K26+'[1]9_Xa Ia KDam'!K26+'[1]10_Off'!K26+'[1]11_Off'!K26+'[1]12_Off'!K26+'[1]13_Off'!K26+'[1]14_Off'!K26+'[1]15_Off'!K26</f>
        <v>0</v>
      </c>
      <c r="L27" s="304">
        <f>'[1]1_Xa Ia Trok'!L26+'[1]2_Xa Ia Mron'!L26+'[1]3_Xa Kim Tan'!L26+'[1]4_Xa Chu Rang'!L26+'[1]5_Xa Po To'!L26+'[1]6_Xa Ia Broai'!L26+'[1]7_Xa Ia Tul'!L26+'[1]8_Xa Chu Mo'!L26+'[1]9_Xa Ia KDam'!L26+'[1]10_Off'!L26+'[1]11_Off'!L26+'[1]12_Off'!L26+'[1]13_Off'!L26+'[1]14_Off'!L26+'[1]15_Off'!L26</f>
        <v>0</v>
      </c>
      <c r="M27" s="304">
        <f>'[1]1_Xa Ia Trok'!M26+'[1]2_Xa Ia Mron'!M26+'[1]3_Xa Kim Tan'!M26+'[1]4_Xa Chu Rang'!M26+'[1]5_Xa Po To'!M26+'[1]6_Xa Ia Broai'!M26+'[1]7_Xa Ia Tul'!M26+'[1]8_Xa Chu Mo'!M26+'[1]9_Xa Ia KDam'!M26+'[1]10_Off'!M26+'[1]11_Off'!M26+'[1]12_Off'!M26+'[1]13_Off'!M26+'[1]14_Off'!M26+'[1]15_Off'!M26</f>
        <v>0</v>
      </c>
      <c r="N27" s="304">
        <f>'[1]1_Xa Ia Trok'!N26+'[1]2_Xa Ia Mron'!N26+'[1]3_Xa Kim Tan'!N26+'[1]4_Xa Chu Rang'!N26+'[1]5_Xa Po To'!N26+'[1]6_Xa Ia Broai'!N26+'[1]7_Xa Ia Tul'!N26+'[1]8_Xa Chu Mo'!N26+'[1]9_Xa Ia KDam'!N26+'[1]10_Off'!N26+'[1]11_Off'!N26+'[1]12_Off'!N26+'[1]13_Off'!N26+'[1]14_Off'!N26+'[1]15_Off'!N26</f>
        <v>0</v>
      </c>
      <c r="O27" s="304">
        <f>'[1]1_Xa Ia Trok'!O26+'[1]2_Xa Ia Mron'!O26+'[1]3_Xa Kim Tan'!O26+'[1]4_Xa Chu Rang'!O26+'[1]5_Xa Po To'!O26+'[1]6_Xa Ia Broai'!O26+'[1]7_Xa Ia Tul'!O26+'[1]8_Xa Chu Mo'!O26+'[1]9_Xa Ia KDam'!O26+'[1]10_Off'!O26+'[1]11_Off'!O26+'[1]12_Off'!O26+'[1]13_Off'!O26+'[1]14_Off'!O26+'[1]15_Off'!O26</f>
        <v>0</v>
      </c>
      <c r="P27" s="400">
        <f>'[1]1_Xa Ia Trok'!P26+'[1]2_Xa Ia Mron'!P26+'[1]3_Xa Kim Tan'!P26+'[1]4_Xa Chu Rang'!P26+'[1]5_Xa Po To'!P26+'[1]6_Xa Ia Broai'!P26+'[1]7_Xa Ia Tul'!P26+'[1]8_Xa Chu Mo'!P26+'[1]9_Xa Ia KDam'!P26+'[1]10_Off'!P26+'[1]11_Off'!P26+'[1]12_Off'!P26+'[1]13_Off'!P26+'[1]14_Off'!P26+'[1]15_Off'!P26</f>
        <v>0</v>
      </c>
      <c r="Q27" s="304">
        <f>'[1]1_Xa Ia Trok'!Q26+'[1]2_Xa Ia Mron'!Q26+'[1]3_Xa Kim Tan'!Q26+'[1]4_Xa Chu Rang'!Q26+'[1]5_Xa Po To'!Q26+'[1]6_Xa Ia Broai'!Q26+'[1]7_Xa Ia Tul'!Q26+'[1]8_Xa Chu Mo'!Q26+'[1]9_Xa Ia KDam'!Q26+'[1]10_Off'!Q26+'[1]11_Off'!Q26+'[1]12_Off'!Q26+'[1]13_Off'!Q26+'[1]14_Off'!Q26+'[1]15_Off'!Q26</f>
        <v>0</v>
      </c>
      <c r="R27" s="304">
        <f>'[1]1_Xa Ia Trok'!R26+'[1]2_Xa Ia Mron'!R26+'[1]3_Xa Kim Tan'!R26+'[1]4_Xa Chu Rang'!R26+'[1]5_Xa Po To'!R26+'[1]6_Xa Ia Broai'!R26+'[1]7_Xa Ia Tul'!R26+'[1]8_Xa Chu Mo'!R26+'[1]9_Xa Ia KDam'!R26+'[1]10_Off'!R26+'[1]11_Off'!R26+'[1]12_Off'!R26+'[1]13_Off'!R26+'[1]14_Off'!R26+'[1]15_Off'!R26</f>
        <v>0</v>
      </c>
      <c r="S27" s="304">
        <f>'[1]1_Xa Ia Trok'!S26+'[1]2_Xa Ia Mron'!S26+'[1]3_Xa Kim Tan'!S26+'[1]4_Xa Chu Rang'!S26+'[1]5_Xa Po To'!S26+'[1]6_Xa Ia Broai'!S26+'[1]7_Xa Ia Tul'!S26+'[1]8_Xa Chu Mo'!S26+'[1]9_Xa Ia KDam'!S26+'[1]10_Off'!S26+'[1]11_Off'!S26+'[1]12_Off'!S26+'[1]13_Off'!S26+'[1]14_Off'!S26+'[1]15_Off'!S26</f>
        <v>0</v>
      </c>
      <c r="T27" s="304">
        <f>'[1]1_Xa Ia Trok'!T26+'[1]2_Xa Ia Mron'!T26+'[1]3_Xa Kim Tan'!T26+'[1]4_Xa Chu Rang'!T26+'[1]5_Xa Po To'!T26+'[1]6_Xa Ia Broai'!T26+'[1]7_Xa Ia Tul'!T26+'[1]8_Xa Chu Mo'!T26+'[1]9_Xa Ia KDam'!T26+'[1]10_Off'!T26+'[1]11_Off'!T26+'[1]12_Off'!T26+'[1]13_Off'!T26+'[1]14_Off'!T26+'[1]15_Off'!T26</f>
        <v>0</v>
      </c>
      <c r="U27" s="304">
        <f>'[1]1_Xa Ia Trok'!U26+'[1]2_Xa Ia Mron'!U26+'[1]3_Xa Kim Tan'!U26+'[1]4_Xa Chu Rang'!U26+'[1]5_Xa Po To'!U26+'[1]6_Xa Ia Broai'!U26+'[1]7_Xa Ia Tul'!U26+'[1]8_Xa Chu Mo'!U26+'[1]9_Xa Ia KDam'!U26+'[1]10_Off'!U26+'[1]11_Off'!U26+'[1]12_Off'!U26+'[1]13_Off'!U26+'[1]14_Off'!U26+'[1]15_Off'!U26</f>
        <v>0</v>
      </c>
      <c r="V27" s="304">
        <f>'[1]1_Xa Ia Trok'!V26+'[1]2_Xa Ia Mron'!V26+'[1]3_Xa Kim Tan'!V26+'[1]4_Xa Chu Rang'!V26+'[1]5_Xa Po To'!V26+'[1]6_Xa Ia Broai'!V26+'[1]7_Xa Ia Tul'!V26+'[1]8_Xa Chu Mo'!V26+'[1]9_Xa Ia KDam'!V26+'[1]10_Off'!V26+'[1]11_Off'!V26+'[1]12_Off'!V26+'[1]13_Off'!V26+'[1]14_Off'!V26+'[1]15_Off'!V26</f>
        <v>0</v>
      </c>
      <c r="W27" s="304">
        <f>'[1]1_Xa Ia Trok'!W26+'[1]2_Xa Ia Mron'!W26+'[1]3_Xa Kim Tan'!W26+'[1]4_Xa Chu Rang'!W26+'[1]5_Xa Po To'!W26+'[1]6_Xa Ia Broai'!W26+'[1]7_Xa Ia Tul'!W26+'[1]8_Xa Chu Mo'!W26+'[1]9_Xa Ia KDam'!W26+'[1]10_Off'!W26+'[1]11_Off'!W26+'[1]12_Off'!W26+'[1]13_Off'!W26+'[1]14_Off'!W26+'[1]15_Off'!W26</f>
        <v>51.295417999999998</v>
      </c>
      <c r="X27" s="304">
        <f>'[1]1_Xa Ia Trok'!X26+'[1]2_Xa Ia Mron'!X26+'[1]3_Xa Kim Tan'!X26+'[1]4_Xa Chu Rang'!X26+'[1]5_Xa Po To'!X26+'[1]6_Xa Ia Broai'!X26+'[1]7_Xa Ia Tul'!X26+'[1]8_Xa Chu Mo'!X26+'[1]9_Xa Ia KDam'!X26+'[1]10_Off'!X26+'[1]11_Off'!X26+'[1]12_Off'!X26+'[1]13_Off'!X26+'[1]14_Off'!X26+'[1]15_Off'!X26</f>
        <v>0</v>
      </c>
      <c r="Y27" s="304">
        <f>'[1]1_Xa Ia Trok'!Y26+'[1]2_Xa Ia Mron'!Y26+'[1]3_Xa Kim Tan'!Y26+'[1]4_Xa Chu Rang'!Y26+'[1]5_Xa Po To'!Y26+'[1]6_Xa Ia Broai'!Y26+'[1]7_Xa Ia Tul'!Y26+'[1]8_Xa Chu Mo'!Y26+'[1]9_Xa Ia KDam'!Y26+'[1]10_Off'!Y26+'[1]11_Off'!Y26+'[1]12_Off'!Y26+'[1]13_Off'!Y26+'[1]14_Off'!Y26+'[1]15_Off'!Y26</f>
        <v>0</v>
      </c>
      <c r="Z27" s="304">
        <f>'[1]1_Xa Ia Trok'!Z26+'[1]2_Xa Ia Mron'!Z26+'[1]3_Xa Kim Tan'!Z26+'[1]4_Xa Chu Rang'!Z26+'[1]5_Xa Po To'!Z26+'[1]6_Xa Ia Broai'!Z26+'[1]7_Xa Ia Tul'!Z26+'[1]8_Xa Chu Mo'!Z26+'[1]9_Xa Ia KDam'!Z26+'[1]10_Off'!Z26+'[1]11_Off'!Z26+'[1]12_Off'!Z26+'[1]13_Off'!Z26+'[1]14_Off'!Z26+'[1]15_Off'!Z26</f>
        <v>0</v>
      </c>
      <c r="AA27" s="304">
        <f>'[1]1_Xa Ia Trok'!AA26+'[1]2_Xa Ia Mron'!AA26+'[1]3_Xa Kim Tan'!AA26+'[1]4_Xa Chu Rang'!AA26+'[1]5_Xa Po To'!AA26+'[1]6_Xa Ia Broai'!AA26+'[1]7_Xa Ia Tul'!AA26+'[1]8_Xa Chu Mo'!AA26+'[1]9_Xa Ia KDam'!AA26+'[1]10_Off'!AA26+'[1]11_Off'!AA26+'[1]12_Off'!AA26+'[1]13_Off'!AA26+'[1]14_Off'!AA26+'[1]15_Off'!AA26</f>
        <v>0</v>
      </c>
      <c r="AB27" s="304">
        <f>'[1]1_Xa Ia Trok'!AB26+'[1]2_Xa Ia Mron'!AB26+'[1]3_Xa Kim Tan'!AB26+'[1]4_Xa Chu Rang'!AB26+'[1]5_Xa Po To'!AB26+'[1]6_Xa Ia Broai'!AB26+'[1]7_Xa Ia Tul'!AB26+'[1]8_Xa Chu Mo'!AB26+'[1]9_Xa Ia KDam'!AB26+'[1]10_Off'!AB26+'[1]11_Off'!AB26+'[1]12_Off'!AB26+'[1]13_Off'!AB26+'[1]14_Off'!AB26+'[1]15_Off'!AB26</f>
        <v>0</v>
      </c>
      <c r="AC27" s="304">
        <f>'[1]1_Xa Ia Trok'!AC26+'[1]2_Xa Ia Mron'!AC26+'[1]3_Xa Kim Tan'!AC26+'[1]4_Xa Chu Rang'!AC26+'[1]5_Xa Po To'!AC26+'[1]6_Xa Ia Broai'!AC26+'[1]7_Xa Ia Tul'!AC26+'[1]8_Xa Chu Mo'!AC26+'[1]9_Xa Ia KDam'!AC26+'[1]10_Off'!AC26+'[1]11_Off'!AC26+'[1]12_Off'!AC26+'[1]13_Off'!AC26+'[1]14_Off'!AC26+'[1]15_Off'!AC26</f>
        <v>0</v>
      </c>
      <c r="AD27" s="304">
        <f>'[1]1_Xa Ia Trok'!AD26+'[1]2_Xa Ia Mron'!AD26+'[1]3_Xa Kim Tan'!AD26+'[1]4_Xa Chu Rang'!AD26+'[1]5_Xa Po To'!AD26+'[1]6_Xa Ia Broai'!AD26+'[1]7_Xa Ia Tul'!AD26+'[1]8_Xa Chu Mo'!AD26+'[1]9_Xa Ia KDam'!AD26+'[1]10_Off'!AD26+'[1]11_Off'!AD26+'[1]12_Off'!AD26+'[1]13_Off'!AD26+'[1]14_Off'!AD26+'[1]15_Off'!AD26</f>
        <v>0</v>
      </c>
      <c r="AE27" s="304">
        <f>'[1]1_Xa Ia Trok'!AE26+'[1]2_Xa Ia Mron'!AE26+'[1]3_Xa Kim Tan'!AE26+'[1]4_Xa Chu Rang'!AE26+'[1]5_Xa Po To'!AE26+'[1]6_Xa Ia Broai'!AE26+'[1]7_Xa Ia Tul'!AE26+'[1]8_Xa Chu Mo'!AE26+'[1]9_Xa Ia KDam'!AE26+'[1]10_Off'!AE26+'[1]11_Off'!AE26+'[1]12_Off'!AE26+'[1]13_Off'!AE26+'[1]14_Off'!AE26+'[1]15_Off'!AE26</f>
        <v>0</v>
      </c>
      <c r="AF27" s="304">
        <f>'[1]1_Xa Ia Trok'!AF26+'[1]2_Xa Ia Mron'!AF26+'[1]3_Xa Kim Tan'!AF26+'[1]4_Xa Chu Rang'!AF26+'[1]5_Xa Po To'!AF26+'[1]6_Xa Ia Broai'!AF26+'[1]7_Xa Ia Tul'!AF26+'[1]8_Xa Chu Mo'!AF26+'[1]9_Xa Ia KDam'!AF26+'[1]10_Off'!AF26+'[1]11_Off'!AF26+'[1]12_Off'!AF26+'[1]13_Off'!AF26+'[1]14_Off'!AF26+'[1]15_Off'!AF26</f>
        <v>0</v>
      </c>
      <c r="AG27" s="304">
        <f>'[1]1_Xa Ia Trok'!AG26+'[1]2_Xa Ia Mron'!AG26+'[1]3_Xa Kim Tan'!AG26+'[1]4_Xa Chu Rang'!AG26+'[1]5_Xa Po To'!AG26+'[1]6_Xa Ia Broai'!AG26+'[1]7_Xa Ia Tul'!AG26+'[1]8_Xa Chu Mo'!AG26+'[1]9_Xa Ia KDam'!AG26+'[1]10_Off'!AG26+'[1]11_Off'!AG26+'[1]12_Off'!AG26+'[1]13_Off'!AG26+'[1]14_Off'!AG26+'[1]15_Off'!AG26</f>
        <v>0</v>
      </c>
      <c r="AH27" s="304">
        <f>'[1]1_Xa Ia Trok'!AH26+'[1]2_Xa Ia Mron'!AH26+'[1]3_Xa Kim Tan'!AH26+'[1]4_Xa Chu Rang'!AH26+'[1]5_Xa Po To'!AH26+'[1]6_Xa Ia Broai'!AH26+'[1]7_Xa Ia Tul'!AH26+'[1]8_Xa Chu Mo'!AH26+'[1]9_Xa Ia KDam'!AH26+'[1]10_Off'!AH26+'[1]11_Off'!AH26+'[1]12_Off'!AH26+'[1]13_Off'!AH26+'[1]14_Off'!AH26+'[1]15_Off'!AH26</f>
        <v>0</v>
      </c>
      <c r="AI27" s="304">
        <f>'[1]1_Xa Ia Trok'!AI26+'[1]2_Xa Ia Mron'!AI26+'[1]3_Xa Kim Tan'!AI26+'[1]4_Xa Chu Rang'!AI26+'[1]5_Xa Po To'!AI26+'[1]6_Xa Ia Broai'!AI26+'[1]7_Xa Ia Tul'!AI26+'[1]8_Xa Chu Mo'!AI26+'[1]9_Xa Ia KDam'!AI26+'[1]10_Off'!AI26+'[1]11_Off'!AI26+'[1]12_Off'!AI26+'[1]13_Off'!AI26+'[1]14_Off'!AI26+'[1]15_Off'!AI26</f>
        <v>0</v>
      </c>
      <c r="AJ27" s="304">
        <f>'[1]1_Xa Ia Trok'!AJ26+'[1]2_Xa Ia Mron'!AJ26+'[1]3_Xa Kim Tan'!AJ26+'[1]4_Xa Chu Rang'!AJ26+'[1]5_Xa Po To'!AJ26+'[1]6_Xa Ia Broai'!AJ26+'[1]7_Xa Ia Tul'!AJ26+'[1]8_Xa Chu Mo'!AJ26+'[1]9_Xa Ia KDam'!AJ26+'[1]10_Off'!AJ26+'[1]11_Off'!AJ26+'[1]12_Off'!AJ26+'[1]13_Off'!AJ26+'[1]14_Off'!AJ26+'[1]15_Off'!AJ26</f>
        <v>0</v>
      </c>
      <c r="AK27" s="304">
        <f>'[1]1_Xa Ia Trok'!AK26+'[1]2_Xa Ia Mron'!AK26+'[1]3_Xa Kim Tan'!AK26+'[1]4_Xa Chu Rang'!AK26+'[1]5_Xa Po To'!AK26+'[1]6_Xa Ia Broai'!AK26+'[1]7_Xa Ia Tul'!AK26+'[1]8_Xa Chu Mo'!AK26+'[1]9_Xa Ia KDam'!AK26+'[1]10_Off'!AK26+'[1]11_Off'!AK26+'[1]12_Off'!AK26+'[1]13_Off'!AK26+'[1]14_Off'!AK26+'[1]15_Off'!AK26</f>
        <v>0</v>
      </c>
      <c r="AL27" s="304">
        <f>'[1]1_Xa Ia Trok'!AL26+'[1]2_Xa Ia Mron'!AL26+'[1]3_Xa Kim Tan'!AL26+'[1]4_Xa Chu Rang'!AL26+'[1]5_Xa Po To'!AL26+'[1]6_Xa Ia Broai'!AL26+'[1]7_Xa Ia Tul'!AL26+'[1]8_Xa Chu Mo'!AL26+'[1]9_Xa Ia KDam'!AL26+'[1]10_Off'!AL26+'[1]11_Off'!AL26+'[1]12_Off'!AL26+'[1]13_Off'!AL26+'[1]14_Off'!AL26+'[1]15_Off'!AL26</f>
        <v>0</v>
      </c>
      <c r="AM27" s="304">
        <f>'[1]1_Xa Ia Trok'!AM26+'[1]2_Xa Ia Mron'!AM26+'[1]3_Xa Kim Tan'!AM26+'[1]4_Xa Chu Rang'!AM26+'[1]5_Xa Po To'!AM26+'[1]6_Xa Ia Broai'!AM26+'[1]7_Xa Ia Tul'!AM26+'[1]8_Xa Chu Mo'!AM26+'[1]9_Xa Ia KDam'!AM26+'[1]10_Off'!AM26+'[1]11_Off'!AM26+'[1]12_Off'!AM26+'[1]13_Off'!AM26+'[1]14_Off'!AM26+'[1]15_Off'!AM26</f>
        <v>0</v>
      </c>
      <c r="AN27" s="304">
        <f>'[1]1_Xa Ia Trok'!AN26+'[1]2_Xa Ia Mron'!AN26+'[1]3_Xa Kim Tan'!AN26+'[1]4_Xa Chu Rang'!AN26+'[1]5_Xa Po To'!AN26+'[1]6_Xa Ia Broai'!AN26+'[1]7_Xa Ia Tul'!AN26+'[1]8_Xa Chu Mo'!AN26+'[1]9_Xa Ia KDam'!AN26+'[1]10_Off'!AN26+'[1]11_Off'!AN26+'[1]12_Off'!AN26+'[1]13_Off'!AN26+'[1]14_Off'!AN26+'[1]15_Off'!AN26</f>
        <v>0</v>
      </c>
      <c r="AO27" s="304">
        <f>'[1]1_Xa Ia Trok'!AO26+'[1]2_Xa Ia Mron'!AO26+'[1]3_Xa Kim Tan'!AO26+'[1]4_Xa Chu Rang'!AO26+'[1]5_Xa Po To'!AO26+'[1]6_Xa Ia Broai'!AO26+'[1]7_Xa Ia Tul'!AO26+'[1]8_Xa Chu Mo'!AO26+'[1]9_Xa Ia KDam'!AO26+'[1]10_Off'!AO26+'[1]11_Off'!AO26+'[1]12_Off'!AO26+'[1]13_Off'!AO26+'[1]14_Off'!AO26+'[1]15_Off'!AO26</f>
        <v>0</v>
      </c>
      <c r="AP27" s="304">
        <f>'[1]1_Xa Ia Trok'!AP26+'[1]2_Xa Ia Mron'!AP26+'[1]3_Xa Kim Tan'!AP26+'[1]4_Xa Chu Rang'!AP26+'[1]5_Xa Po To'!AP26+'[1]6_Xa Ia Broai'!AP26+'[1]7_Xa Ia Tul'!AP26+'[1]8_Xa Chu Mo'!AP26+'[1]9_Xa Ia KDam'!AP26+'[1]10_Off'!AP26+'[1]11_Off'!AP26+'[1]12_Off'!AP26+'[1]13_Off'!AP26+'[1]14_Off'!AP26+'[1]15_Off'!AP26</f>
        <v>0</v>
      </c>
      <c r="AQ27" s="400">
        <f>'[1]1_Xa Ia Trok'!AQ26+'[1]2_Xa Ia Mron'!AQ26+'[1]3_Xa Kim Tan'!AQ26+'[1]4_Xa Chu Rang'!AQ26+'[1]5_Xa Po To'!AQ26+'[1]6_Xa Ia Broai'!AQ26+'[1]7_Xa Ia Tul'!AQ26+'[1]8_Xa Chu Mo'!AQ26+'[1]9_Xa Ia KDam'!AQ26+'[1]10_Off'!AQ26+'[1]11_Off'!AQ26+'[1]12_Off'!AQ26+'[1]13_Off'!AQ26+'[1]14_Off'!AQ26+'[1]15_Off'!AQ26</f>
        <v>0</v>
      </c>
      <c r="AR27" s="304">
        <f>'[1]1_Xa Ia Trok'!AR26+'[1]2_Xa Ia Mron'!AR26+'[1]3_Xa Kim Tan'!AR26+'[1]4_Xa Chu Rang'!AR26+'[1]5_Xa Po To'!AR26+'[1]6_Xa Ia Broai'!AR26+'[1]7_Xa Ia Tul'!AR26+'[1]8_Xa Chu Mo'!AR26+'[1]9_Xa Ia KDam'!AR26+'[1]10_Off'!AR26+'[1]11_Off'!AR26+'[1]12_Off'!AR26+'[1]13_Off'!AR26+'[1]14_Off'!AR26+'[1]15_Off'!AR26</f>
        <v>0</v>
      </c>
      <c r="AS27" s="304">
        <f>'[1]1_Xa Ia Trok'!AS26+'[1]2_Xa Ia Mron'!AS26+'[1]3_Xa Kim Tan'!AS26+'[1]4_Xa Chu Rang'!AS26+'[1]5_Xa Po To'!AS26+'[1]6_Xa Ia Broai'!AS26+'[1]7_Xa Ia Tul'!AS26+'[1]8_Xa Chu Mo'!AS26+'[1]9_Xa Ia KDam'!AS26+'[1]10_Off'!AS26+'[1]11_Off'!AS26+'[1]12_Off'!AS26+'[1]13_Off'!AS26+'[1]14_Off'!AS26+'[1]15_Off'!AS26</f>
        <v>54.945418000000004</v>
      </c>
    </row>
    <row r="28" spans="1:45" s="133" customFormat="1" ht="15.95" customHeight="1" x14ac:dyDescent="0.25">
      <c r="A28" s="402">
        <v>2.8</v>
      </c>
      <c r="B28" s="67" t="s">
        <v>60</v>
      </c>
      <c r="C28" s="1" t="s">
        <v>61</v>
      </c>
      <c r="D28" s="304">
        <f>'02 CH'!G27</f>
        <v>0</v>
      </c>
      <c r="E28" s="400">
        <f t="shared" si="0"/>
        <v>0</v>
      </c>
      <c r="F28" s="304">
        <f>'[1]1_Xa Ia Trok'!F27+'[1]2_Xa Ia Mron'!F27+'[1]3_Xa Kim Tan'!F27+'[1]4_Xa Chu Rang'!F27+'[1]5_Xa Po To'!F27+'[1]6_Xa Ia Broai'!F27+'[1]7_Xa Ia Tul'!F27+'[1]8_Xa Chu Mo'!F27+'[1]9_Xa Ia KDam'!F27+'[1]10_Off'!F27+'[1]11_Off'!F27+'[1]12_Off'!F27+'[1]13_Off'!F27+'[1]14_Off'!F27+'[1]15_Off'!F27</f>
        <v>0</v>
      </c>
      <c r="G28" s="304">
        <f>'[1]1_Xa Ia Trok'!G27+'[1]2_Xa Ia Mron'!G27+'[1]3_Xa Kim Tan'!G27+'[1]4_Xa Chu Rang'!G27+'[1]5_Xa Po To'!G27+'[1]6_Xa Ia Broai'!G27+'[1]7_Xa Ia Tul'!G27+'[1]8_Xa Chu Mo'!G27+'[1]9_Xa Ia KDam'!G27+'[1]10_Off'!G27+'[1]11_Off'!G27+'[1]12_Off'!G27+'[1]13_Off'!G27+'[1]14_Off'!G27+'[1]15_Off'!G27</f>
        <v>0</v>
      </c>
      <c r="H28" s="304">
        <f>'[1]1_Xa Ia Trok'!H27+'[1]2_Xa Ia Mron'!H27+'[1]3_Xa Kim Tan'!H27+'[1]4_Xa Chu Rang'!H27+'[1]5_Xa Po To'!H27+'[1]6_Xa Ia Broai'!H27+'[1]7_Xa Ia Tul'!H27+'[1]8_Xa Chu Mo'!H27+'[1]9_Xa Ia KDam'!H27+'[1]10_Off'!H27+'[1]11_Off'!H27+'[1]12_Off'!H27+'[1]13_Off'!H27+'[1]14_Off'!H27+'[1]15_Off'!H27</f>
        <v>0</v>
      </c>
      <c r="I28" s="304">
        <f>'[1]1_Xa Ia Trok'!I27+'[1]2_Xa Ia Mron'!I27+'[1]3_Xa Kim Tan'!I27+'[1]4_Xa Chu Rang'!I27+'[1]5_Xa Po To'!I27+'[1]6_Xa Ia Broai'!I27+'[1]7_Xa Ia Tul'!I27+'[1]8_Xa Chu Mo'!I27+'[1]9_Xa Ia KDam'!I27+'[1]10_Off'!I27+'[1]11_Off'!I27+'[1]12_Off'!I27+'[1]13_Off'!I27+'[1]14_Off'!I27+'[1]15_Off'!I27</f>
        <v>0</v>
      </c>
      <c r="J28" s="304">
        <f>'[1]1_Xa Ia Trok'!J27+'[1]2_Xa Ia Mron'!J27+'[1]3_Xa Kim Tan'!J27+'[1]4_Xa Chu Rang'!J27+'[1]5_Xa Po To'!J27+'[1]6_Xa Ia Broai'!J27+'[1]7_Xa Ia Tul'!J27+'[1]8_Xa Chu Mo'!J27+'[1]9_Xa Ia KDam'!J27+'[1]10_Off'!J27+'[1]11_Off'!J27+'[1]12_Off'!J27+'[1]13_Off'!J27+'[1]14_Off'!J27+'[1]15_Off'!J27</f>
        <v>0</v>
      </c>
      <c r="K28" s="304">
        <f>'[1]1_Xa Ia Trok'!K27+'[1]2_Xa Ia Mron'!K27+'[1]3_Xa Kim Tan'!K27+'[1]4_Xa Chu Rang'!K27+'[1]5_Xa Po To'!K27+'[1]6_Xa Ia Broai'!K27+'[1]7_Xa Ia Tul'!K27+'[1]8_Xa Chu Mo'!K27+'[1]9_Xa Ia KDam'!K27+'[1]10_Off'!K27+'[1]11_Off'!K27+'[1]12_Off'!K27+'[1]13_Off'!K27+'[1]14_Off'!K27+'[1]15_Off'!K27</f>
        <v>0</v>
      </c>
      <c r="L28" s="304">
        <f>'[1]1_Xa Ia Trok'!L27+'[1]2_Xa Ia Mron'!L27+'[1]3_Xa Kim Tan'!L27+'[1]4_Xa Chu Rang'!L27+'[1]5_Xa Po To'!L27+'[1]6_Xa Ia Broai'!L27+'[1]7_Xa Ia Tul'!L27+'[1]8_Xa Chu Mo'!L27+'[1]9_Xa Ia KDam'!L27+'[1]10_Off'!L27+'[1]11_Off'!L27+'[1]12_Off'!L27+'[1]13_Off'!L27+'[1]14_Off'!L27+'[1]15_Off'!L27</f>
        <v>0</v>
      </c>
      <c r="M28" s="304">
        <f>'[1]1_Xa Ia Trok'!M27+'[1]2_Xa Ia Mron'!M27+'[1]3_Xa Kim Tan'!M27+'[1]4_Xa Chu Rang'!M27+'[1]5_Xa Po To'!M27+'[1]6_Xa Ia Broai'!M27+'[1]7_Xa Ia Tul'!M27+'[1]8_Xa Chu Mo'!M27+'[1]9_Xa Ia KDam'!M27+'[1]10_Off'!M27+'[1]11_Off'!M27+'[1]12_Off'!M27+'[1]13_Off'!M27+'[1]14_Off'!M27+'[1]15_Off'!M27</f>
        <v>0</v>
      </c>
      <c r="N28" s="304">
        <f>'[1]1_Xa Ia Trok'!N27+'[1]2_Xa Ia Mron'!N27+'[1]3_Xa Kim Tan'!N27+'[1]4_Xa Chu Rang'!N27+'[1]5_Xa Po To'!N27+'[1]6_Xa Ia Broai'!N27+'[1]7_Xa Ia Tul'!N27+'[1]8_Xa Chu Mo'!N27+'[1]9_Xa Ia KDam'!N27+'[1]10_Off'!N27+'[1]11_Off'!N27+'[1]12_Off'!N27+'[1]13_Off'!N27+'[1]14_Off'!N27+'[1]15_Off'!N27</f>
        <v>0</v>
      </c>
      <c r="O28" s="304">
        <f>'[1]1_Xa Ia Trok'!O27+'[1]2_Xa Ia Mron'!O27+'[1]3_Xa Kim Tan'!O27+'[1]4_Xa Chu Rang'!O27+'[1]5_Xa Po To'!O27+'[1]6_Xa Ia Broai'!O27+'[1]7_Xa Ia Tul'!O27+'[1]8_Xa Chu Mo'!O27+'[1]9_Xa Ia KDam'!O27+'[1]10_Off'!O27+'[1]11_Off'!O27+'[1]12_Off'!O27+'[1]13_Off'!O27+'[1]14_Off'!O27+'[1]15_Off'!O27</f>
        <v>0</v>
      </c>
      <c r="P28" s="400">
        <f>'[1]1_Xa Ia Trok'!P27+'[1]2_Xa Ia Mron'!P27+'[1]3_Xa Kim Tan'!P27+'[1]4_Xa Chu Rang'!P27+'[1]5_Xa Po To'!P27+'[1]6_Xa Ia Broai'!P27+'[1]7_Xa Ia Tul'!P27+'[1]8_Xa Chu Mo'!P27+'[1]9_Xa Ia KDam'!P27+'[1]10_Off'!P27+'[1]11_Off'!P27+'[1]12_Off'!P27+'[1]13_Off'!P27+'[1]14_Off'!P27+'[1]15_Off'!P27</f>
        <v>0</v>
      </c>
      <c r="Q28" s="304">
        <f>'[1]1_Xa Ia Trok'!Q27+'[1]2_Xa Ia Mron'!Q27+'[1]3_Xa Kim Tan'!Q27+'[1]4_Xa Chu Rang'!Q27+'[1]5_Xa Po To'!Q27+'[1]6_Xa Ia Broai'!Q27+'[1]7_Xa Ia Tul'!Q27+'[1]8_Xa Chu Mo'!Q27+'[1]9_Xa Ia KDam'!Q27+'[1]10_Off'!Q27+'[1]11_Off'!Q27+'[1]12_Off'!Q27+'[1]13_Off'!Q27+'[1]14_Off'!Q27+'[1]15_Off'!Q27</f>
        <v>0</v>
      </c>
      <c r="R28" s="304">
        <f>'[1]1_Xa Ia Trok'!R27+'[1]2_Xa Ia Mron'!R27+'[1]3_Xa Kim Tan'!R27+'[1]4_Xa Chu Rang'!R27+'[1]5_Xa Po To'!R27+'[1]6_Xa Ia Broai'!R27+'[1]7_Xa Ia Tul'!R27+'[1]8_Xa Chu Mo'!R27+'[1]9_Xa Ia KDam'!R27+'[1]10_Off'!R27+'[1]11_Off'!R27+'[1]12_Off'!R27+'[1]13_Off'!R27+'[1]14_Off'!R27+'[1]15_Off'!R27</f>
        <v>0</v>
      </c>
      <c r="S28" s="304">
        <f>'[1]1_Xa Ia Trok'!S27+'[1]2_Xa Ia Mron'!S27+'[1]3_Xa Kim Tan'!S27+'[1]4_Xa Chu Rang'!S27+'[1]5_Xa Po To'!S27+'[1]6_Xa Ia Broai'!S27+'[1]7_Xa Ia Tul'!S27+'[1]8_Xa Chu Mo'!S27+'[1]9_Xa Ia KDam'!S27+'[1]10_Off'!S27+'[1]11_Off'!S27+'[1]12_Off'!S27+'[1]13_Off'!S27+'[1]14_Off'!S27+'[1]15_Off'!S27</f>
        <v>0</v>
      </c>
      <c r="T28" s="304">
        <f>'[1]1_Xa Ia Trok'!T27+'[1]2_Xa Ia Mron'!T27+'[1]3_Xa Kim Tan'!T27+'[1]4_Xa Chu Rang'!T27+'[1]5_Xa Po To'!T27+'[1]6_Xa Ia Broai'!T27+'[1]7_Xa Ia Tul'!T27+'[1]8_Xa Chu Mo'!T27+'[1]9_Xa Ia KDam'!T27+'[1]10_Off'!T27+'[1]11_Off'!T27+'[1]12_Off'!T27+'[1]13_Off'!T27+'[1]14_Off'!T27+'[1]15_Off'!T27</f>
        <v>0</v>
      </c>
      <c r="U28" s="304">
        <f>'[1]1_Xa Ia Trok'!U27+'[1]2_Xa Ia Mron'!U27+'[1]3_Xa Kim Tan'!U27+'[1]4_Xa Chu Rang'!U27+'[1]5_Xa Po To'!U27+'[1]6_Xa Ia Broai'!U27+'[1]7_Xa Ia Tul'!U27+'[1]8_Xa Chu Mo'!U27+'[1]9_Xa Ia KDam'!U27+'[1]10_Off'!U27+'[1]11_Off'!U27+'[1]12_Off'!U27+'[1]13_Off'!U27+'[1]14_Off'!U27+'[1]15_Off'!U27</f>
        <v>0</v>
      </c>
      <c r="V28" s="304">
        <f>'[1]1_Xa Ia Trok'!V27+'[1]2_Xa Ia Mron'!V27+'[1]3_Xa Kim Tan'!V27+'[1]4_Xa Chu Rang'!V27+'[1]5_Xa Po To'!V27+'[1]6_Xa Ia Broai'!V27+'[1]7_Xa Ia Tul'!V27+'[1]8_Xa Chu Mo'!V27+'[1]9_Xa Ia KDam'!V27+'[1]10_Off'!V27+'[1]11_Off'!V27+'[1]12_Off'!V27+'[1]13_Off'!V27+'[1]14_Off'!V27+'[1]15_Off'!V27</f>
        <v>0</v>
      </c>
      <c r="W28" s="304">
        <f>'[1]1_Xa Ia Trok'!W27+'[1]2_Xa Ia Mron'!W27+'[1]3_Xa Kim Tan'!W27+'[1]4_Xa Chu Rang'!W27+'[1]5_Xa Po To'!W27+'[1]6_Xa Ia Broai'!W27+'[1]7_Xa Ia Tul'!W27+'[1]8_Xa Chu Mo'!W27+'[1]9_Xa Ia KDam'!W27+'[1]10_Off'!W27+'[1]11_Off'!W27+'[1]12_Off'!W27+'[1]13_Off'!W27+'[1]14_Off'!W27+'[1]15_Off'!W27</f>
        <v>0</v>
      </c>
      <c r="X28" s="304">
        <f>'[1]1_Xa Ia Trok'!X27+'[1]2_Xa Ia Mron'!X27+'[1]3_Xa Kim Tan'!X27+'[1]4_Xa Chu Rang'!X27+'[1]5_Xa Po To'!X27+'[1]6_Xa Ia Broai'!X27+'[1]7_Xa Ia Tul'!X27+'[1]8_Xa Chu Mo'!X27+'[1]9_Xa Ia KDam'!X27+'[1]10_Off'!X27+'[1]11_Off'!X27+'[1]12_Off'!X27+'[1]13_Off'!X27+'[1]14_Off'!X27+'[1]15_Off'!X27</f>
        <v>0</v>
      </c>
      <c r="Y28" s="304">
        <f>'[1]1_Xa Ia Trok'!Y27+'[1]2_Xa Ia Mron'!Y27+'[1]3_Xa Kim Tan'!Y27+'[1]4_Xa Chu Rang'!Y27+'[1]5_Xa Po To'!Y27+'[1]6_Xa Ia Broai'!Y27+'[1]7_Xa Ia Tul'!Y27+'[1]8_Xa Chu Mo'!Y27+'[1]9_Xa Ia KDam'!Y27+'[1]10_Off'!Y27+'[1]11_Off'!Y27+'[1]12_Off'!Y27+'[1]13_Off'!Y27+'[1]14_Off'!Y27+'[1]15_Off'!Y27</f>
        <v>0</v>
      </c>
      <c r="Z28" s="304">
        <f>'[1]1_Xa Ia Trok'!Z27+'[1]2_Xa Ia Mron'!Z27+'[1]3_Xa Kim Tan'!Z27+'[1]4_Xa Chu Rang'!Z27+'[1]5_Xa Po To'!Z27+'[1]6_Xa Ia Broai'!Z27+'[1]7_Xa Ia Tul'!Z27+'[1]8_Xa Chu Mo'!Z27+'[1]9_Xa Ia KDam'!Z27+'[1]10_Off'!Z27+'[1]11_Off'!Z27+'[1]12_Off'!Z27+'[1]13_Off'!Z27+'[1]14_Off'!Z27+'[1]15_Off'!Z27</f>
        <v>0</v>
      </c>
      <c r="AA28" s="304">
        <f>'[1]1_Xa Ia Trok'!AA27+'[1]2_Xa Ia Mron'!AA27+'[1]3_Xa Kim Tan'!AA27+'[1]4_Xa Chu Rang'!AA27+'[1]5_Xa Po To'!AA27+'[1]6_Xa Ia Broai'!AA27+'[1]7_Xa Ia Tul'!AA27+'[1]8_Xa Chu Mo'!AA27+'[1]9_Xa Ia KDam'!AA27+'[1]10_Off'!AA27+'[1]11_Off'!AA27+'[1]12_Off'!AA27+'[1]13_Off'!AA27+'[1]14_Off'!AA27+'[1]15_Off'!AA27</f>
        <v>0</v>
      </c>
      <c r="AB28" s="304">
        <f>'[1]1_Xa Ia Trok'!AB27+'[1]2_Xa Ia Mron'!AB27+'[1]3_Xa Kim Tan'!AB27+'[1]4_Xa Chu Rang'!AB27+'[1]5_Xa Po To'!AB27+'[1]6_Xa Ia Broai'!AB27+'[1]7_Xa Ia Tul'!AB27+'[1]8_Xa Chu Mo'!AB27+'[1]9_Xa Ia KDam'!AB27+'[1]10_Off'!AB27+'[1]11_Off'!AB27+'[1]12_Off'!AB27+'[1]13_Off'!AB27+'[1]14_Off'!AB27+'[1]15_Off'!AB27</f>
        <v>0</v>
      </c>
      <c r="AC28" s="304">
        <f>'[1]1_Xa Ia Trok'!AC27+'[1]2_Xa Ia Mron'!AC27+'[1]3_Xa Kim Tan'!AC27+'[1]4_Xa Chu Rang'!AC27+'[1]5_Xa Po To'!AC27+'[1]6_Xa Ia Broai'!AC27+'[1]7_Xa Ia Tul'!AC27+'[1]8_Xa Chu Mo'!AC27+'[1]9_Xa Ia KDam'!AC27+'[1]10_Off'!AC27+'[1]11_Off'!AC27+'[1]12_Off'!AC27+'[1]13_Off'!AC27+'[1]14_Off'!AC27+'[1]15_Off'!AC27</f>
        <v>0</v>
      </c>
      <c r="AD28" s="304">
        <f>'[1]1_Xa Ia Trok'!AD27+'[1]2_Xa Ia Mron'!AD27+'[1]3_Xa Kim Tan'!AD27+'[1]4_Xa Chu Rang'!AD27+'[1]5_Xa Po To'!AD27+'[1]6_Xa Ia Broai'!AD27+'[1]7_Xa Ia Tul'!AD27+'[1]8_Xa Chu Mo'!AD27+'[1]9_Xa Ia KDam'!AD27+'[1]10_Off'!AD27+'[1]11_Off'!AD27+'[1]12_Off'!AD27+'[1]13_Off'!AD27+'[1]14_Off'!AD27+'[1]15_Off'!AD27</f>
        <v>0</v>
      </c>
      <c r="AE28" s="304">
        <f>'[1]1_Xa Ia Trok'!AE27+'[1]2_Xa Ia Mron'!AE27+'[1]3_Xa Kim Tan'!AE27+'[1]4_Xa Chu Rang'!AE27+'[1]5_Xa Po To'!AE27+'[1]6_Xa Ia Broai'!AE27+'[1]7_Xa Ia Tul'!AE27+'[1]8_Xa Chu Mo'!AE27+'[1]9_Xa Ia KDam'!AE27+'[1]10_Off'!AE27+'[1]11_Off'!AE27+'[1]12_Off'!AE27+'[1]13_Off'!AE27+'[1]14_Off'!AE27+'[1]15_Off'!AE27</f>
        <v>0</v>
      </c>
      <c r="AF28" s="304">
        <f>'[1]1_Xa Ia Trok'!AF27+'[1]2_Xa Ia Mron'!AF27+'[1]3_Xa Kim Tan'!AF27+'[1]4_Xa Chu Rang'!AF27+'[1]5_Xa Po To'!AF27+'[1]6_Xa Ia Broai'!AF27+'[1]7_Xa Ia Tul'!AF27+'[1]8_Xa Chu Mo'!AF27+'[1]9_Xa Ia KDam'!AF27+'[1]10_Off'!AF27+'[1]11_Off'!AF27+'[1]12_Off'!AF27+'[1]13_Off'!AF27+'[1]14_Off'!AF27+'[1]15_Off'!AF27</f>
        <v>0</v>
      </c>
      <c r="AG28" s="304">
        <f>'[1]1_Xa Ia Trok'!AG27+'[1]2_Xa Ia Mron'!AG27+'[1]3_Xa Kim Tan'!AG27+'[1]4_Xa Chu Rang'!AG27+'[1]5_Xa Po To'!AG27+'[1]6_Xa Ia Broai'!AG27+'[1]7_Xa Ia Tul'!AG27+'[1]8_Xa Chu Mo'!AG27+'[1]9_Xa Ia KDam'!AG27+'[1]10_Off'!AG27+'[1]11_Off'!AG27+'[1]12_Off'!AG27+'[1]13_Off'!AG27+'[1]14_Off'!AG27+'[1]15_Off'!AG27</f>
        <v>0</v>
      </c>
      <c r="AH28" s="304">
        <f>'[1]1_Xa Ia Trok'!AH27+'[1]2_Xa Ia Mron'!AH27+'[1]3_Xa Kim Tan'!AH27+'[1]4_Xa Chu Rang'!AH27+'[1]5_Xa Po To'!AH27+'[1]6_Xa Ia Broai'!AH27+'[1]7_Xa Ia Tul'!AH27+'[1]8_Xa Chu Mo'!AH27+'[1]9_Xa Ia KDam'!AH27+'[1]10_Off'!AH27+'[1]11_Off'!AH27+'[1]12_Off'!AH27+'[1]13_Off'!AH27+'[1]14_Off'!AH27+'[1]15_Off'!AH27</f>
        <v>0</v>
      </c>
      <c r="AI28" s="304">
        <f>'[1]1_Xa Ia Trok'!AI27+'[1]2_Xa Ia Mron'!AI27+'[1]3_Xa Kim Tan'!AI27+'[1]4_Xa Chu Rang'!AI27+'[1]5_Xa Po To'!AI27+'[1]6_Xa Ia Broai'!AI27+'[1]7_Xa Ia Tul'!AI27+'[1]8_Xa Chu Mo'!AI27+'[1]9_Xa Ia KDam'!AI27+'[1]10_Off'!AI27+'[1]11_Off'!AI27+'[1]12_Off'!AI27+'[1]13_Off'!AI27+'[1]14_Off'!AI27+'[1]15_Off'!AI27</f>
        <v>0</v>
      </c>
      <c r="AJ28" s="304">
        <f>'[1]1_Xa Ia Trok'!AJ27+'[1]2_Xa Ia Mron'!AJ27+'[1]3_Xa Kim Tan'!AJ27+'[1]4_Xa Chu Rang'!AJ27+'[1]5_Xa Po To'!AJ27+'[1]6_Xa Ia Broai'!AJ27+'[1]7_Xa Ia Tul'!AJ27+'[1]8_Xa Chu Mo'!AJ27+'[1]9_Xa Ia KDam'!AJ27+'[1]10_Off'!AJ27+'[1]11_Off'!AJ27+'[1]12_Off'!AJ27+'[1]13_Off'!AJ27+'[1]14_Off'!AJ27+'[1]15_Off'!AJ27</f>
        <v>0</v>
      </c>
      <c r="AK28" s="304">
        <f>'[1]1_Xa Ia Trok'!AK27+'[1]2_Xa Ia Mron'!AK27+'[1]3_Xa Kim Tan'!AK27+'[1]4_Xa Chu Rang'!AK27+'[1]5_Xa Po To'!AK27+'[1]6_Xa Ia Broai'!AK27+'[1]7_Xa Ia Tul'!AK27+'[1]8_Xa Chu Mo'!AK27+'[1]9_Xa Ia KDam'!AK27+'[1]10_Off'!AK27+'[1]11_Off'!AK27+'[1]12_Off'!AK27+'[1]13_Off'!AK27+'[1]14_Off'!AK27+'[1]15_Off'!AK27</f>
        <v>0</v>
      </c>
      <c r="AL28" s="304">
        <f>'[1]1_Xa Ia Trok'!AL27+'[1]2_Xa Ia Mron'!AL27+'[1]3_Xa Kim Tan'!AL27+'[1]4_Xa Chu Rang'!AL27+'[1]5_Xa Po To'!AL27+'[1]6_Xa Ia Broai'!AL27+'[1]7_Xa Ia Tul'!AL27+'[1]8_Xa Chu Mo'!AL27+'[1]9_Xa Ia KDam'!AL27+'[1]10_Off'!AL27+'[1]11_Off'!AL27+'[1]12_Off'!AL27+'[1]13_Off'!AL27+'[1]14_Off'!AL27+'[1]15_Off'!AL27</f>
        <v>0</v>
      </c>
      <c r="AM28" s="304">
        <f>'[1]1_Xa Ia Trok'!AM27+'[1]2_Xa Ia Mron'!AM27+'[1]3_Xa Kim Tan'!AM27+'[1]4_Xa Chu Rang'!AM27+'[1]5_Xa Po To'!AM27+'[1]6_Xa Ia Broai'!AM27+'[1]7_Xa Ia Tul'!AM27+'[1]8_Xa Chu Mo'!AM27+'[1]9_Xa Ia KDam'!AM27+'[1]10_Off'!AM27+'[1]11_Off'!AM27+'[1]12_Off'!AM27+'[1]13_Off'!AM27+'[1]14_Off'!AM27+'[1]15_Off'!AM27</f>
        <v>0</v>
      </c>
      <c r="AN28" s="304">
        <f>'[1]1_Xa Ia Trok'!AN27+'[1]2_Xa Ia Mron'!AN27+'[1]3_Xa Kim Tan'!AN27+'[1]4_Xa Chu Rang'!AN27+'[1]5_Xa Po To'!AN27+'[1]6_Xa Ia Broai'!AN27+'[1]7_Xa Ia Tul'!AN27+'[1]8_Xa Chu Mo'!AN27+'[1]9_Xa Ia KDam'!AN27+'[1]10_Off'!AN27+'[1]11_Off'!AN27+'[1]12_Off'!AN27+'[1]13_Off'!AN27+'[1]14_Off'!AN27+'[1]15_Off'!AN27</f>
        <v>0</v>
      </c>
      <c r="AO28" s="304">
        <f>'[1]1_Xa Ia Trok'!AO27+'[1]2_Xa Ia Mron'!AO27+'[1]3_Xa Kim Tan'!AO27+'[1]4_Xa Chu Rang'!AO27+'[1]5_Xa Po To'!AO27+'[1]6_Xa Ia Broai'!AO27+'[1]7_Xa Ia Tul'!AO27+'[1]8_Xa Chu Mo'!AO27+'[1]9_Xa Ia KDam'!AO27+'[1]10_Off'!AO27+'[1]11_Off'!AO27+'[1]12_Off'!AO27+'[1]13_Off'!AO27+'[1]14_Off'!AO27+'[1]15_Off'!AO27</f>
        <v>0</v>
      </c>
      <c r="AP28" s="304">
        <f>'[1]1_Xa Ia Trok'!AP27+'[1]2_Xa Ia Mron'!AP27+'[1]3_Xa Kim Tan'!AP27+'[1]4_Xa Chu Rang'!AP27+'[1]5_Xa Po To'!AP27+'[1]6_Xa Ia Broai'!AP27+'[1]7_Xa Ia Tul'!AP27+'[1]8_Xa Chu Mo'!AP27+'[1]9_Xa Ia KDam'!AP27+'[1]10_Off'!AP27+'[1]11_Off'!AP27+'[1]12_Off'!AP27+'[1]13_Off'!AP27+'[1]14_Off'!AP27+'[1]15_Off'!AP27</f>
        <v>0</v>
      </c>
      <c r="AQ28" s="400">
        <f>'[1]1_Xa Ia Trok'!AQ27+'[1]2_Xa Ia Mron'!AQ27+'[1]3_Xa Kim Tan'!AQ27+'[1]4_Xa Chu Rang'!AQ27+'[1]5_Xa Po To'!AQ27+'[1]6_Xa Ia Broai'!AQ27+'[1]7_Xa Ia Tul'!AQ27+'[1]8_Xa Chu Mo'!AQ27+'[1]9_Xa Ia KDam'!AQ27+'[1]10_Off'!AQ27+'[1]11_Off'!AQ27+'[1]12_Off'!AQ27+'[1]13_Off'!AQ27+'[1]14_Off'!AQ27+'[1]15_Off'!AQ27</f>
        <v>0</v>
      </c>
      <c r="AR28" s="304">
        <f>'[1]1_Xa Ia Trok'!AR27+'[1]2_Xa Ia Mron'!AR27+'[1]3_Xa Kim Tan'!AR27+'[1]4_Xa Chu Rang'!AR27+'[1]5_Xa Po To'!AR27+'[1]6_Xa Ia Broai'!AR27+'[1]7_Xa Ia Tul'!AR27+'[1]8_Xa Chu Mo'!AR27+'[1]9_Xa Ia KDam'!AR27+'[1]10_Off'!AR27+'[1]11_Off'!AR27+'[1]12_Off'!AR27+'[1]13_Off'!AR27+'[1]14_Off'!AR27+'[1]15_Off'!AR27</f>
        <v>0</v>
      </c>
      <c r="AS28" s="304">
        <f>'[1]1_Xa Ia Trok'!AS27+'[1]2_Xa Ia Mron'!AS27+'[1]3_Xa Kim Tan'!AS27+'[1]4_Xa Chu Rang'!AS27+'[1]5_Xa Po To'!AS27+'[1]6_Xa Ia Broai'!AS27+'[1]7_Xa Ia Tul'!AS27+'[1]8_Xa Chu Mo'!AS27+'[1]9_Xa Ia KDam'!AS27+'[1]10_Off'!AS27+'[1]11_Off'!AS27+'[1]12_Off'!AS27+'[1]13_Off'!AS27+'[1]14_Off'!AS27+'[1]15_Off'!AS27</f>
        <v>0</v>
      </c>
    </row>
    <row r="29" spans="1:45" s="133" customFormat="1" ht="15.95" customHeight="1" x14ac:dyDescent="0.25">
      <c r="A29" s="402">
        <v>2.9</v>
      </c>
      <c r="B29" s="67" t="s">
        <v>214</v>
      </c>
      <c r="C29" s="1" t="s">
        <v>63</v>
      </c>
      <c r="D29" s="304">
        <f>'02 CH'!G28</f>
        <v>891.87000000000012</v>
      </c>
      <c r="E29" s="400">
        <f t="shared" si="0"/>
        <v>0</v>
      </c>
      <c r="F29" s="304">
        <f>'[1]1_Xa Ia Trok'!F28+'[1]2_Xa Ia Mron'!F28+'[1]3_Xa Kim Tan'!F28+'[1]4_Xa Chu Rang'!F28+'[1]5_Xa Po To'!F28+'[1]6_Xa Ia Broai'!F28+'[1]7_Xa Ia Tul'!F28+'[1]8_Xa Chu Mo'!F28+'[1]9_Xa Ia KDam'!F28+'[1]10_Off'!F28+'[1]11_Off'!F28+'[1]12_Off'!F28+'[1]13_Off'!F28+'[1]14_Off'!F28+'[1]15_Off'!F28</f>
        <v>0</v>
      </c>
      <c r="G29" s="304">
        <f>'[1]1_Xa Ia Trok'!G28+'[1]2_Xa Ia Mron'!G28+'[1]3_Xa Kim Tan'!G28+'[1]4_Xa Chu Rang'!G28+'[1]5_Xa Po To'!G28+'[1]6_Xa Ia Broai'!G28+'[1]7_Xa Ia Tul'!G28+'[1]8_Xa Chu Mo'!G28+'[1]9_Xa Ia KDam'!G28+'[1]10_Off'!G28+'[1]11_Off'!G28+'[1]12_Off'!G28+'[1]13_Off'!G28+'[1]14_Off'!G28+'[1]15_Off'!G28</f>
        <v>0</v>
      </c>
      <c r="H29" s="304">
        <f>'[1]1_Xa Ia Trok'!H28+'[1]2_Xa Ia Mron'!H28+'[1]3_Xa Kim Tan'!H28+'[1]4_Xa Chu Rang'!H28+'[1]5_Xa Po To'!H28+'[1]6_Xa Ia Broai'!H28+'[1]7_Xa Ia Tul'!H28+'[1]8_Xa Chu Mo'!H28+'[1]9_Xa Ia KDam'!H28+'[1]10_Off'!H28+'[1]11_Off'!H28+'[1]12_Off'!H28+'[1]13_Off'!H28+'[1]14_Off'!H28+'[1]15_Off'!H28</f>
        <v>0</v>
      </c>
      <c r="I29" s="304">
        <f>'[1]1_Xa Ia Trok'!I28+'[1]2_Xa Ia Mron'!I28+'[1]3_Xa Kim Tan'!I28+'[1]4_Xa Chu Rang'!I28+'[1]5_Xa Po To'!I28+'[1]6_Xa Ia Broai'!I28+'[1]7_Xa Ia Tul'!I28+'[1]8_Xa Chu Mo'!I28+'[1]9_Xa Ia KDam'!I28+'[1]10_Off'!I28+'[1]11_Off'!I28+'[1]12_Off'!I28+'[1]13_Off'!I28+'[1]14_Off'!I28+'[1]15_Off'!I28</f>
        <v>0</v>
      </c>
      <c r="J29" s="304">
        <f>'[1]1_Xa Ia Trok'!J28+'[1]2_Xa Ia Mron'!J28+'[1]3_Xa Kim Tan'!J28+'[1]4_Xa Chu Rang'!J28+'[1]5_Xa Po To'!J28+'[1]6_Xa Ia Broai'!J28+'[1]7_Xa Ia Tul'!J28+'[1]8_Xa Chu Mo'!J28+'[1]9_Xa Ia KDam'!J28+'[1]10_Off'!J28+'[1]11_Off'!J28+'[1]12_Off'!J28+'[1]13_Off'!J28+'[1]14_Off'!J28+'[1]15_Off'!J28</f>
        <v>0</v>
      </c>
      <c r="K29" s="304">
        <f>'[1]1_Xa Ia Trok'!K28+'[1]2_Xa Ia Mron'!K28+'[1]3_Xa Kim Tan'!K28+'[1]4_Xa Chu Rang'!K28+'[1]5_Xa Po To'!K28+'[1]6_Xa Ia Broai'!K28+'[1]7_Xa Ia Tul'!K28+'[1]8_Xa Chu Mo'!K28+'[1]9_Xa Ia KDam'!K28+'[1]10_Off'!K28+'[1]11_Off'!K28+'[1]12_Off'!K28+'[1]13_Off'!K28+'[1]14_Off'!K28+'[1]15_Off'!K28</f>
        <v>0</v>
      </c>
      <c r="L29" s="304">
        <f>'[1]1_Xa Ia Trok'!L28+'[1]2_Xa Ia Mron'!L28+'[1]3_Xa Kim Tan'!L28+'[1]4_Xa Chu Rang'!L28+'[1]5_Xa Po To'!L28+'[1]6_Xa Ia Broai'!L28+'[1]7_Xa Ia Tul'!L28+'[1]8_Xa Chu Mo'!L28+'[1]9_Xa Ia KDam'!L28+'[1]10_Off'!L28+'[1]11_Off'!L28+'[1]12_Off'!L28+'[1]13_Off'!L28+'[1]14_Off'!L28+'[1]15_Off'!L28</f>
        <v>0</v>
      </c>
      <c r="M29" s="304">
        <f>'[1]1_Xa Ia Trok'!M28+'[1]2_Xa Ia Mron'!M28+'[1]3_Xa Kim Tan'!M28+'[1]4_Xa Chu Rang'!M28+'[1]5_Xa Po To'!M28+'[1]6_Xa Ia Broai'!M28+'[1]7_Xa Ia Tul'!M28+'[1]8_Xa Chu Mo'!M28+'[1]9_Xa Ia KDam'!M28+'[1]10_Off'!M28+'[1]11_Off'!M28+'[1]12_Off'!M28+'[1]13_Off'!M28+'[1]14_Off'!M28+'[1]15_Off'!M28</f>
        <v>0</v>
      </c>
      <c r="N29" s="304">
        <f>'[1]1_Xa Ia Trok'!N28+'[1]2_Xa Ia Mron'!N28+'[1]3_Xa Kim Tan'!N28+'[1]4_Xa Chu Rang'!N28+'[1]5_Xa Po To'!N28+'[1]6_Xa Ia Broai'!N28+'[1]7_Xa Ia Tul'!N28+'[1]8_Xa Chu Mo'!N28+'[1]9_Xa Ia KDam'!N28+'[1]10_Off'!N28+'[1]11_Off'!N28+'[1]12_Off'!N28+'[1]13_Off'!N28+'[1]14_Off'!N28+'[1]15_Off'!N28</f>
        <v>0</v>
      </c>
      <c r="O29" s="304">
        <f>'[1]1_Xa Ia Trok'!O28+'[1]2_Xa Ia Mron'!O28+'[1]3_Xa Kim Tan'!O28+'[1]4_Xa Chu Rang'!O28+'[1]5_Xa Po To'!O28+'[1]6_Xa Ia Broai'!O28+'[1]7_Xa Ia Tul'!O28+'[1]8_Xa Chu Mo'!O28+'[1]9_Xa Ia KDam'!O28+'[1]10_Off'!O28+'[1]11_Off'!O28+'[1]12_Off'!O28+'[1]13_Off'!O28+'[1]14_Off'!O28+'[1]15_Off'!O28</f>
        <v>0</v>
      </c>
      <c r="P29" s="400">
        <f>'[1]1_Xa Ia Trok'!P28+'[1]2_Xa Ia Mron'!P28+'[1]3_Xa Kim Tan'!P28+'[1]4_Xa Chu Rang'!P28+'[1]5_Xa Po To'!P28+'[1]6_Xa Ia Broai'!P28+'[1]7_Xa Ia Tul'!P28+'[1]8_Xa Chu Mo'!P28+'[1]9_Xa Ia KDam'!P28+'[1]10_Off'!P28+'[1]11_Off'!P28+'[1]12_Off'!P28+'[1]13_Off'!P28+'[1]14_Off'!P28+'[1]15_Off'!P28</f>
        <v>0</v>
      </c>
      <c r="Q29" s="304">
        <f>'[1]1_Xa Ia Trok'!Q28+'[1]2_Xa Ia Mron'!Q28+'[1]3_Xa Kim Tan'!Q28+'[1]4_Xa Chu Rang'!Q28+'[1]5_Xa Po To'!Q28+'[1]6_Xa Ia Broai'!Q28+'[1]7_Xa Ia Tul'!Q28+'[1]8_Xa Chu Mo'!Q28+'[1]9_Xa Ia KDam'!Q28+'[1]10_Off'!Q28+'[1]11_Off'!Q28+'[1]12_Off'!Q28+'[1]13_Off'!Q28+'[1]14_Off'!Q28+'[1]15_Off'!Q28</f>
        <v>0</v>
      </c>
      <c r="R29" s="304">
        <f>'[1]1_Xa Ia Trok'!R28+'[1]2_Xa Ia Mron'!R28+'[1]3_Xa Kim Tan'!R28+'[1]4_Xa Chu Rang'!R28+'[1]5_Xa Po To'!R28+'[1]6_Xa Ia Broai'!R28+'[1]7_Xa Ia Tul'!R28+'[1]8_Xa Chu Mo'!R28+'[1]9_Xa Ia KDam'!R28+'[1]10_Off'!R28+'[1]11_Off'!R28+'[1]12_Off'!R28+'[1]13_Off'!R28+'[1]14_Off'!R28+'[1]15_Off'!R28</f>
        <v>0</v>
      </c>
      <c r="S29" s="304">
        <f>'[1]1_Xa Ia Trok'!S28+'[1]2_Xa Ia Mron'!S28+'[1]3_Xa Kim Tan'!S28+'[1]4_Xa Chu Rang'!S28+'[1]5_Xa Po To'!S28+'[1]6_Xa Ia Broai'!S28+'[1]7_Xa Ia Tul'!S28+'[1]8_Xa Chu Mo'!S28+'[1]9_Xa Ia KDam'!S28+'[1]10_Off'!S28+'[1]11_Off'!S28+'[1]12_Off'!S28+'[1]13_Off'!S28+'[1]14_Off'!S28+'[1]15_Off'!S28</f>
        <v>0</v>
      </c>
      <c r="T29" s="304">
        <f>'[1]1_Xa Ia Trok'!T28+'[1]2_Xa Ia Mron'!T28+'[1]3_Xa Kim Tan'!T28+'[1]4_Xa Chu Rang'!T28+'[1]5_Xa Po To'!T28+'[1]6_Xa Ia Broai'!T28+'[1]7_Xa Ia Tul'!T28+'[1]8_Xa Chu Mo'!T28+'[1]9_Xa Ia KDam'!T28+'[1]10_Off'!T28+'[1]11_Off'!T28+'[1]12_Off'!T28+'[1]13_Off'!T28+'[1]14_Off'!T28+'[1]15_Off'!T28</f>
        <v>0</v>
      </c>
      <c r="U29" s="304">
        <f>'[1]1_Xa Ia Trok'!U28+'[1]2_Xa Ia Mron'!U28+'[1]3_Xa Kim Tan'!U28+'[1]4_Xa Chu Rang'!U28+'[1]5_Xa Po To'!U28+'[1]6_Xa Ia Broai'!U28+'[1]7_Xa Ia Tul'!U28+'[1]8_Xa Chu Mo'!U28+'[1]9_Xa Ia KDam'!U28+'[1]10_Off'!U28+'[1]11_Off'!U28+'[1]12_Off'!U28+'[1]13_Off'!U28+'[1]14_Off'!U28+'[1]15_Off'!U28</f>
        <v>0</v>
      </c>
      <c r="V29" s="304">
        <f>'[1]1_Xa Ia Trok'!V28+'[1]2_Xa Ia Mron'!V28+'[1]3_Xa Kim Tan'!V28+'[1]4_Xa Chu Rang'!V28+'[1]5_Xa Po To'!V28+'[1]6_Xa Ia Broai'!V28+'[1]7_Xa Ia Tul'!V28+'[1]8_Xa Chu Mo'!V28+'[1]9_Xa Ia KDam'!V28+'[1]10_Off'!V28+'[1]11_Off'!V28+'[1]12_Off'!V28+'[1]13_Off'!V28+'[1]14_Off'!V28+'[1]15_Off'!V28</f>
        <v>0</v>
      </c>
      <c r="W29" s="304">
        <f>'[1]1_Xa Ia Trok'!W28+'[1]2_Xa Ia Mron'!W28+'[1]3_Xa Kim Tan'!W28+'[1]4_Xa Chu Rang'!W28+'[1]5_Xa Po To'!W28+'[1]6_Xa Ia Broai'!W28+'[1]7_Xa Ia Tul'!W28+'[1]8_Xa Chu Mo'!W28+'[1]9_Xa Ia KDam'!W28+'[1]10_Off'!W28+'[1]11_Off'!W28+'[1]12_Off'!W28+'[1]13_Off'!W28+'[1]14_Off'!W28+'[1]15_Off'!W28</f>
        <v>0</v>
      </c>
      <c r="X29" s="304">
        <f>'[1]1_Xa Ia Trok'!X28+'[1]2_Xa Ia Mron'!X28+'[1]3_Xa Kim Tan'!X28+'[1]4_Xa Chu Rang'!X28+'[1]5_Xa Po To'!X28+'[1]6_Xa Ia Broai'!X28+'[1]7_Xa Ia Tul'!X28+'[1]8_Xa Chu Mo'!X28+'[1]9_Xa Ia KDam'!X28+'[1]10_Off'!X28+'[1]11_Off'!X28+'[1]12_Off'!X28+'[1]13_Off'!X28+'[1]14_Off'!X28+'[1]15_Off'!X28</f>
        <v>0</v>
      </c>
      <c r="Y29" s="304">
        <f>'[1]1_Xa Ia Trok'!Y28+'[1]2_Xa Ia Mron'!Y28+'[1]3_Xa Kim Tan'!Y28+'[1]4_Xa Chu Rang'!Y28+'[1]5_Xa Po To'!Y28+'[1]6_Xa Ia Broai'!Y28+'[1]7_Xa Ia Tul'!Y28+'[1]8_Xa Chu Mo'!Y28+'[1]9_Xa Ia KDam'!Y28+'[1]10_Off'!Y28+'[1]11_Off'!Y28+'[1]12_Off'!Y28+'[1]13_Off'!Y28+'[1]14_Off'!Y28+'[1]15_Off'!Y28</f>
        <v>891.87</v>
      </c>
      <c r="Z29" s="304">
        <f>'[1]1_Xa Ia Trok'!Z28+'[1]2_Xa Ia Mron'!Z28+'[1]3_Xa Kim Tan'!Z28+'[1]4_Xa Chu Rang'!Z28+'[1]5_Xa Po To'!Z28+'[1]6_Xa Ia Broai'!Z28+'[1]7_Xa Ia Tul'!Z28+'[1]8_Xa Chu Mo'!Z28+'[1]9_Xa Ia KDam'!Z28+'[1]10_Off'!Z28+'[1]11_Off'!Z28+'[1]12_Off'!Z28+'[1]13_Off'!Z28+'[1]14_Off'!Z28+'[1]15_Off'!Z28</f>
        <v>0</v>
      </c>
      <c r="AA29" s="304">
        <f>'[1]1_Xa Ia Trok'!AA28+'[1]2_Xa Ia Mron'!AA28+'[1]3_Xa Kim Tan'!AA28+'[1]4_Xa Chu Rang'!AA28+'[1]5_Xa Po To'!AA28+'[1]6_Xa Ia Broai'!AA28+'[1]7_Xa Ia Tul'!AA28+'[1]8_Xa Chu Mo'!AA28+'[1]9_Xa Ia KDam'!AA28+'[1]10_Off'!AA28+'[1]11_Off'!AA28+'[1]12_Off'!AA28+'[1]13_Off'!AA28+'[1]14_Off'!AA28+'[1]15_Off'!AA28</f>
        <v>0</v>
      </c>
      <c r="AB29" s="304">
        <f>'[1]1_Xa Ia Trok'!AB28+'[1]2_Xa Ia Mron'!AB28+'[1]3_Xa Kim Tan'!AB28+'[1]4_Xa Chu Rang'!AB28+'[1]5_Xa Po To'!AB28+'[1]6_Xa Ia Broai'!AB28+'[1]7_Xa Ia Tul'!AB28+'[1]8_Xa Chu Mo'!AB28+'[1]9_Xa Ia KDam'!AB28+'[1]10_Off'!AB28+'[1]11_Off'!AB28+'[1]12_Off'!AB28+'[1]13_Off'!AB28+'[1]14_Off'!AB28+'[1]15_Off'!AB28</f>
        <v>0</v>
      </c>
      <c r="AC29" s="304">
        <f>'[1]1_Xa Ia Trok'!AC28+'[1]2_Xa Ia Mron'!AC28+'[1]3_Xa Kim Tan'!AC28+'[1]4_Xa Chu Rang'!AC28+'[1]5_Xa Po To'!AC28+'[1]6_Xa Ia Broai'!AC28+'[1]7_Xa Ia Tul'!AC28+'[1]8_Xa Chu Mo'!AC28+'[1]9_Xa Ia KDam'!AC28+'[1]10_Off'!AC28+'[1]11_Off'!AC28+'[1]12_Off'!AC28+'[1]13_Off'!AC28+'[1]14_Off'!AC28+'[1]15_Off'!AC28</f>
        <v>0</v>
      </c>
      <c r="AD29" s="304">
        <f>'[1]1_Xa Ia Trok'!AD28+'[1]2_Xa Ia Mron'!AD28+'[1]3_Xa Kim Tan'!AD28+'[1]4_Xa Chu Rang'!AD28+'[1]5_Xa Po To'!AD28+'[1]6_Xa Ia Broai'!AD28+'[1]7_Xa Ia Tul'!AD28+'[1]8_Xa Chu Mo'!AD28+'[1]9_Xa Ia KDam'!AD28+'[1]10_Off'!AD28+'[1]11_Off'!AD28+'[1]12_Off'!AD28+'[1]13_Off'!AD28+'[1]14_Off'!AD28+'[1]15_Off'!AD28</f>
        <v>0</v>
      </c>
      <c r="AE29" s="304">
        <f>'[1]1_Xa Ia Trok'!AE28+'[1]2_Xa Ia Mron'!AE28+'[1]3_Xa Kim Tan'!AE28+'[1]4_Xa Chu Rang'!AE28+'[1]5_Xa Po To'!AE28+'[1]6_Xa Ia Broai'!AE28+'[1]7_Xa Ia Tul'!AE28+'[1]8_Xa Chu Mo'!AE28+'[1]9_Xa Ia KDam'!AE28+'[1]10_Off'!AE28+'[1]11_Off'!AE28+'[1]12_Off'!AE28+'[1]13_Off'!AE28+'[1]14_Off'!AE28+'[1]15_Off'!AE28</f>
        <v>0</v>
      </c>
      <c r="AF29" s="304">
        <f>'[1]1_Xa Ia Trok'!AF28+'[1]2_Xa Ia Mron'!AF28+'[1]3_Xa Kim Tan'!AF28+'[1]4_Xa Chu Rang'!AF28+'[1]5_Xa Po To'!AF28+'[1]6_Xa Ia Broai'!AF28+'[1]7_Xa Ia Tul'!AF28+'[1]8_Xa Chu Mo'!AF28+'[1]9_Xa Ia KDam'!AF28+'[1]10_Off'!AF28+'[1]11_Off'!AF28+'[1]12_Off'!AF28+'[1]13_Off'!AF28+'[1]14_Off'!AF28+'[1]15_Off'!AF28</f>
        <v>0</v>
      </c>
      <c r="AG29" s="304">
        <f>'[1]1_Xa Ia Trok'!AG28+'[1]2_Xa Ia Mron'!AG28+'[1]3_Xa Kim Tan'!AG28+'[1]4_Xa Chu Rang'!AG28+'[1]5_Xa Po To'!AG28+'[1]6_Xa Ia Broai'!AG28+'[1]7_Xa Ia Tul'!AG28+'[1]8_Xa Chu Mo'!AG28+'[1]9_Xa Ia KDam'!AG28+'[1]10_Off'!AG28+'[1]11_Off'!AG28+'[1]12_Off'!AG28+'[1]13_Off'!AG28+'[1]14_Off'!AG28+'[1]15_Off'!AG28</f>
        <v>0</v>
      </c>
      <c r="AH29" s="304">
        <f>'[1]1_Xa Ia Trok'!AH28+'[1]2_Xa Ia Mron'!AH28+'[1]3_Xa Kim Tan'!AH28+'[1]4_Xa Chu Rang'!AH28+'[1]5_Xa Po To'!AH28+'[1]6_Xa Ia Broai'!AH28+'[1]7_Xa Ia Tul'!AH28+'[1]8_Xa Chu Mo'!AH28+'[1]9_Xa Ia KDam'!AH28+'[1]10_Off'!AH28+'[1]11_Off'!AH28+'[1]12_Off'!AH28+'[1]13_Off'!AH28+'[1]14_Off'!AH28+'[1]15_Off'!AH28</f>
        <v>0</v>
      </c>
      <c r="AI29" s="304">
        <f>'[1]1_Xa Ia Trok'!AI28+'[1]2_Xa Ia Mron'!AI28+'[1]3_Xa Kim Tan'!AI28+'[1]4_Xa Chu Rang'!AI28+'[1]5_Xa Po To'!AI28+'[1]6_Xa Ia Broai'!AI28+'[1]7_Xa Ia Tul'!AI28+'[1]8_Xa Chu Mo'!AI28+'[1]9_Xa Ia KDam'!AI28+'[1]10_Off'!AI28+'[1]11_Off'!AI28+'[1]12_Off'!AI28+'[1]13_Off'!AI28+'[1]14_Off'!AI28+'[1]15_Off'!AI28</f>
        <v>0</v>
      </c>
      <c r="AJ29" s="304">
        <f>'[1]1_Xa Ia Trok'!AJ28+'[1]2_Xa Ia Mron'!AJ28+'[1]3_Xa Kim Tan'!AJ28+'[1]4_Xa Chu Rang'!AJ28+'[1]5_Xa Po To'!AJ28+'[1]6_Xa Ia Broai'!AJ28+'[1]7_Xa Ia Tul'!AJ28+'[1]8_Xa Chu Mo'!AJ28+'[1]9_Xa Ia KDam'!AJ28+'[1]10_Off'!AJ28+'[1]11_Off'!AJ28+'[1]12_Off'!AJ28+'[1]13_Off'!AJ28+'[1]14_Off'!AJ28+'[1]15_Off'!AJ28</f>
        <v>0</v>
      </c>
      <c r="AK29" s="304">
        <f>'[1]1_Xa Ia Trok'!AK28+'[1]2_Xa Ia Mron'!AK28+'[1]3_Xa Kim Tan'!AK28+'[1]4_Xa Chu Rang'!AK28+'[1]5_Xa Po To'!AK28+'[1]6_Xa Ia Broai'!AK28+'[1]7_Xa Ia Tul'!AK28+'[1]8_Xa Chu Mo'!AK28+'[1]9_Xa Ia KDam'!AK28+'[1]10_Off'!AK28+'[1]11_Off'!AK28+'[1]12_Off'!AK28+'[1]13_Off'!AK28+'[1]14_Off'!AK28+'[1]15_Off'!AK28</f>
        <v>0</v>
      </c>
      <c r="AL29" s="304">
        <f>'[1]1_Xa Ia Trok'!AL28+'[1]2_Xa Ia Mron'!AL28+'[1]3_Xa Kim Tan'!AL28+'[1]4_Xa Chu Rang'!AL28+'[1]5_Xa Po To'!AL28+'[1]6_Xa Ia Broai'!AL28+'[1]7_Xa Ia Tul'!AL28+'[1]8_Xa Chu Mo'!AL28+'[1]9_Xa Ia KDam'!AL28+'[1]10_Off'!AL28+'[1]11_Off'!AL28+'[1]12_Off'!AL28+'[1]13_Off'!AL28+'[1]14_Off'!AL28+'[1]15_Off'!AL28</f>
        <v>0</v>
      </c>
      <c r="AM29" s="304">
        <f>'[1]1_Xa Ia Trok'!AM28+'[1]2_Xa Ia Mron'!AM28+'[1]3_Xa Kim Tan'!AM28+'[1]4_Xa Chu Rang'!AM28+'[1]5_Xa Po To'!AM28+'[1]6_Xa Ia Broai'!AM28+'[1]7_Xa Ia Tul'!AM28+'[1]8_Xa Chu Mo'!AM28+'[1]9_Xa Ia KDam'!AM28+'[1]10_Off'!AM28+'[1]11_Off'!AM28+'[1]12_Off'!AM28+'[1]13_Off'!AM28+'[1]14_Off'!AM28+'[1]15_Off'!AM28</f>
        <v>0</v>
      </c>
      <c r="AN29" s="304">
        <f>'[1]1_Xa Ia Trok'!AN28+'[1]2_Xa Ia Mron'!AN28+'[1]3_Xa Kim Tan'!AN28+'[1]4_Xa Chu Rang'!AN28+'[1]5_Xa Po To'!AN28+'[1]6_Xa Ia Broai'!AN28+'[1]7_Xa Ia Tul'!AN28+'[1]8_Xa Chu Mo'!AN28+'[1]9_Xa Ia KDam'!AN28+'[1]10_Off'!AN28+'[1]11_Off'!AN28+'[1]12_Off'!AN28+'[1]13_Off'!AN28+'[1]14_Off'!AN28+'[1]15_Off'!AN28</f>
        <v>0</v>
      </c>
      <c r="AO29" s="304">
        <f>'[1]1_Xa Ia Trok'!AO28+'[1]2_Xa Ia Mron'!AO28+'[1]3_Xa Kim Tan'!AO28+'[1]4_Xa Chu Rang'!AO28+'[1]5_Xa Po To'!AO28+'[1]6_Xa Ia Broai'!AO28+'[1]7_Xa Ia Tul'!AO28+'[1]8_Xa Chu Mo'!AO28+'[1]9_Xa Ia KDam'!AO28+'[1]10_Off'!AO28+'[1]11_Off'!AO28+'[1]12_Off'!AO28+'[1]13_Off'!AO28+'[1]14_Off'!AO28+'[1]15_Off'!AO28</f>
        <v>0</v>
      </c>
      <c r="AP29" s="304">
        <f>'[1]1_Xa Ia Trok'!AP28+'[1]2_Xa Ia Mron'!AP28+'[1]3_Xa Kim Tan'!AP28+'[1]4_Xa Chu Rang'!AP28+'[1]5_Xa Po To'!AP28+'[1]6_Xa Ia Broai'!AP28+'[1]7_Xa Ia Tul'!AP28+'[1]8_Xa Chu Mo'!AP28+'[1]9_Xa Ia KDam'!AP28+'[1]10_Off'!AP28+'[1]11_Off'!AP28+'[1]12_Off'!AP28+'[1]13_Off'!AP28+'[1]14_Off'!AP28+'[1]15_Off'!AP28</f>
        <v>0</v>
      </c>
      <c r="AQ29" s="400">
        <f>'[1]1_Xa Ia Trok'!AQ28+'[1]2_Xa Ia Mron'!AQ28+'[1]3_Xa Kim Tan'!AQ28+'[1]4_Xa Chu Rang'!AQ28+'[1]5_Xa Po To'!AQ28+'[1]6_Xa Ia Broai'!AQ28+'[1]7_Xa Ia Tul'!AQ28+'[1]8_Xa Chu Mo'!AQ28+'[1]9_Xa Ia KDam'!AQ28+'[1]10_Off'!AQ28+'[1]11_Off'!AQ28+'[1]12_Off'!AQ28+'[1]13_Off'!AQ28+'[1]14_Off'!AQ28+'[1]15_Off'!AQ28</f>
        <v>0</v>
      </c>
      <c r="AR29" s="304">
        <f>'[1]1_Xa Ia Trok'!AR28+'[1]2_Xa Ia Mron'!AR28+'[1]3_Xa Kim Tan'!AR28+'[1]4_Xa Chu Rang'!AR28+'[1]5_Xa Po To'!AR28+'[1]6_Xa Ia Broai'!AR28+'[1]7_Xa Ia Tul'!AR28+'[1]8_Xa Chu Mo'!AR28+'[1]9_Xa Ia KDam'!AR28+'[1]10_Off'!AR28+'[1]11_Off'!AR28+'[1]12_Off'!AR28+'[1]13_Off'!AR28+'[1]14_Off'!AR28+'[1]15_Off'!AR28</f>
        <v>0</v>
      </c>
      <c r="AS29" s="304">
        <f>'[1]1_Xa Ia Trok'!AS28+'[1]2_Xa Ia Mron'!AS28+'[1]3_Xa Kim Tan'!AS28+'[1]4_Xa Chu Rang'!AS28+'[1]5_Xa Po To'!AS28+'[1]6_Xa Ia Broai'!AS28+'[1]7_Xa Ia Tul'!AS28+'[1]8_Xa Chu Mo'!AS28+'[1]9_Xa Ia KDam'!AS28+'[1]10_Off'!AS28+'[1]11_Off'!AS28+'[1]12_Off'!AS28+'[1]13_Off'!AS28+'[1]14_Off'!AS28+'[1]15_Off'!AS28</f>
        <v>2328.2668999999996</v>
      </c>
    </row>
    <row r="30" spans="1:45" s="133" customFormat="1" ht="15.95" customHeight="1" x14ac:dyDescent="0.25">
      <c r="A30" s="402">
        <v>2.1</v>
      </c>
      <c r="B30" s="67" t="s">
        <v>64</v>
      </c>
      <c r="C30" s="1" t="s">
        <v>65</v>
      </c>
      <c r="D30" s="304">
        <f>'02 CH'!G40</f>
        <v>0</v>
      </c>
      <c r="E30" s="400">
        <f t="shared" si="0"/>
        <v>0</v>
      </c>
      <c r="F30" s="304">
        <f>'[1]1_Xa Ia Trok'!F29+'[1]2_Xa Ia Mron'!F29+'[1]3_Xa Kim Tan'!F29+'[1]4_Xa Chu Rang'!F29+'[1]5_Xa Po To'!F29+'[1]6_Xa Ia Broai'!F29+'[1]7_Xa Ia Tul'!F29+'[1]8_Xa Chu Mo'!F29+'[1]9_Xa Ia KDam'!F29+'[1]10_Off'!F29+'[1]11_Off'!F29+'[1]12_Off'!F29+'[1]13_Off'!F29+'[1]14_Off'!F29+'[1]15_Off'!F29</f>
        <v>0</v>
      </c>
      <c r="G30" s="304">
        <f>'[1]1_Xa Ia Trok'!G29+'[1]2_Xa Ia Mron'!G29+'[1]3_Xa Kim Tan'!G29+'[1]4_Xa Chu Rang'!G29+'[1]5_Xa Po To'!G29+'[1]6_Xa Ia Broai'!G29+'[1]7_Xa Ia Tul'!G29+'[1]8_Xa Chu Mo'!G29+'[1]9_Xa Ia KDam'!G29+'[1]10_Off'!G29+'[1]11_Off'!G29+'[1]12_Off'!G29+'[1]13_Off'!G29+'[1]14_Off'!G29+'[1]15_Off'!G29</f>
        <v>0</v>
      </c>
      <c r="H30" s="304">
        <f>'[1]1_Xa Ia Trok'!H29+'[1]2_Xa Ia Mron'!H29+'[1]3_Xa Kim Tan'!H29+'[1]4_Xa Chu Rang'!H29+'[1]5_Xa Po To'!H29+'[1]6_Xa Ia Broai'!H29+'[1]7_Xa Ia Tul'!H29+'[1]8_Xa Chu Mo'!H29+'[1]9_Xa Ia KDam'!H29+'[1]10_Off'!H29+'[1]11_Off'!H29+'[1]12_Off'!H29+'[1]13_Off'!H29+'[1]14_Off'!H29+'[1]15_Off'!H29</f>
        <v>0</v>
      </c>
      <c r="I30" s="304">
        <f>'[1]1_Xa Ia Trok'!I29+'[1]2_Xa Ia Mron'!I29+'[1]3_Xa Kim Tan'!I29+'[1]4_Xa Chu Rang'!I29+'[1]5_Xa Po To'!I29+'[1]6_Xa Ia Broai'!I29+'[1]7_Xa Ia Tul'!I29+'[1]8_Xa Chu Mo'!I29+'[1]9_Xa Ia KDam'!I29+'[1]10_Off'!I29+'[1]11_Off'!I29+'[1]12_Off'!I29+'[1]13_Off'!I29+'[1]14_Off'!I29+'[1]15_Off'!I29</f>
        <v>0</v>
      </c>
      <c r="J30" s="304">
        <f>'[1]1_Xa Ia Trok'!J29+'[1]2_Xa Ia Mron'!J29+'[1]3_Xa Kim Tan'!J29+'[1]4_Xa Chu Rang'!J29+'[1]5_Xa Po To'!J29+'[1]6_Xa Ia Broai'!J29+'[1]7_Xa Ia Tul'!J29+'[1]8_Xa Chu Mo'!J29+'[1]9_Xa Ia KDam'!J29+'[1]10_Off'!J29+'[1]11_Off'!J29+'[1]12_Off'!J29+'[1]13_Off'!J29+'[1]14_Off'!J29+'[1]15_Off'!J29</f>
        <v>0</v>
      </c>
      <c r="K30" s="304">
        <f>'[1]1_Xa Ia Trok'!K29+'[1]2_Xa Ia Mron'!K29+'[1]3_Xa Kim Tan'!K29+'[1]4_Xa Chu Rang'!K29+'[1]5_Xa Po To'!K29+'[1]6_Xa Ia Broai'!K29+'[1]7_Xa Ia Tul'!K29+'[1]8_Xa Chu Mo'!K29+'[1]9_Xa Ia KDam'!K29+'[1]10_Off'!K29+'[1]11_Off'!K29+'[1]12_Off'!K29+'[1]13_Off'!K29+'[1]14_Off'!K29+'[1]15_Off'!K29</f>
        <v>0</v>
      </c>
      <c r="L30" s="304">
        <f>'[1]1_Xa Ia Trok'!L29+'[1]2_Xa Ia Mron'!L29+'[1]3_Xa Kim Tan'!L29+'[1]4_Xa Chu Rang'!L29+'[1]5_Xa Po To'!L29+'[1]6_Xa Ia Broai'!L29+'[1]7_Xa Ia Tul'!L29+'[1]8_Xa Chu Mo'!L29+'[1]9_Xa Ia KDam'!L29+'[1]10_Off'!L29+'[1]11_Off'!L29+'[1]12_Off'!L29+'[1]13_Off'!L29+'[1]14_Off'!L29+'[1]15_Off'!L29</f>
        <v>0</v>
      </c>
      <c r="M30" s="304">
        <f>'[1]1_Xa Ia Trok'!M29+'[1]2_Xa Ia Mron'!M29+'[1]3_Xa Kim Tan'!M29+'[1]4_Xa Chu Rang'!M29+'[1]5_Xa Po To'!M29+'[1]6_Xa Ia Broai'!M29+'[1]7_Xa Ia Tul'!M29+'[1]8_Xa Chu Mo'!M29+'[1]9_Xa Ia KDam'!M29+'[1]10_Off'!M29+'[1]11_Off'!M29+'[1]12_Off'!M29+'[1]13_Off'!M29+'[1]14_Off'!M29+'[1]15_Off'!M29</f>
        <v>0</v>
      </c>
      <c r="N30" s="304">
        <f>'[1]1_Xa Ia Trok'!N29+'[1]2_Xa Ia Mron'!N29+'[1]3_Xa Kim Tan'!N29+'[1]4_Xa Chu Rang'!N29+'[1]5_Xa Po To'!N29+'[1]6_Xa Ia Broai'!N29+'[1]7_Xa Ia Tul'!N29+'[1]8_Xa Chu Mo'!N29+'[1]9_Xa Ia KDam'!N29+'[1]10_Off'!N29+'[1]11_Off'!N29+'[1]12_Off'!N29+'[1]13_Off'!N29+'[1]14_Off'!N29+'[1]15_Off'!N29</f>
        <v>0</v>
      </c>
      <c r="O30" s="304">
        <f>'[1]1_Xa Ia Trok'!O29+'[1]2_Xa Ia Mron'!O29+'[1]3_Xa Kim Tan'!O29+'[1]4_Xa Chu Rang'!O29+'[1]5_Xa Po To'!O29+'[1]6_Xa Ia Broai'!O29+'[1]7_Xa Ia Tul'!O29+'[1]8_Xa Chu Mo'!O29+'[1]9_Xa Ia KDam'!O29+'[1]10_Off'!O29+'[1]11_Off'!O29+'[1]12_Off'!O29+'[1]13_Off'!O29+'[1]14_Off'!O29+'[1]15_Off'!O29</f>
        <v>0</v>
      </c>
      <c r="P30" s="400">
        <f>'[1]1_Xa Ia Trok'!P29+'[1]2_Xa Ia Mron'!P29+'[1]3_Xa Kim Tan'!P29+'[1]4_Xa Chu Rang'!P29+'[1]5_Xa Po To'!P29+'[1]6_Xa Ia Broai'!P29+'[1]7_Xa Ia Tul'!P29+'[1]8_Xa Chu Mo'!P29+'[1]9_Xa Ia KDam'!P29+'[1]10_Off'!P29+'[1]11_Off'!P29+'[1]12_Off'!P29+'[1]13_Off'!P29+'[1]14_Off'!P29+'[1]15_Off'!P29</f>
        <v>0</v>
      </c>
      <c r="Q30" s="304">
        <f>'[1]1_Xa Ia Trok'!Q29+'[1]2_Xa Ia Mron'!Q29+'[1]3_Xa Kim Tan'!Q29+'[1]4_Xa Chu Rang'!Q29+'[1]5_Xa Po To'!Q29+'[1]6_Xa Ia Broai'!Q29+'[1]7_Xa Ia Tul'!Q29+'[1]8_Xa Chu Mo'!Q29+'[1]9_Xa Ia KDam'!Q29+'[1]10_Off'!Q29+'[1]11_Off'!Q29+'[1]12_Off'!Q29+'[1]13_Off'!Q29+'[1]14_Off'!Q29+'[1]15_Off'!Q29</f>
        <v>0</v>
      </c>
      <c r="R30" s="304">
        <f>'[1]1_Xa Ia Trok'!R29+'[1]2_Xa Ia Mron'!R29+'[1]3_Xa Kim Tan'!R29+'[1]4_Xa Chu Rang'!R29+'[1]5_Xa Po To'!R29+'[1]6_Xa Ia Broai'!R29+'[1]7_Xa Ia Tul'!R29+'[1]8_Xa Chu Mo'!R29+'[1]9_Xa Ia KDam'!R29+'[1]10_Off'!R29+'[1]11_Off'!R29+'[1]12_Off'!R29+'[1]13_Off'!R29+'[1]14_Off'!R29+'[1]15_Off'!R29</f>
        <v>0</v>
      </c>
      <c r="S30" s="304">
        <f>'[1]1_Xa Ia Trok'!S29+'[1]2_Xa Ia Mron'!S29+'[1]3_Xa Kim Tan'!S29+'[1]4_Xa Chu Rang'!S29+'[1]5_Xa Po To'!S29+'[1]6_Xa Ia Broai'!S29+'[1]7_Xa Ia Tul'!S29+'[1]8_Xa Chu Mo'!S29+'[1]9_Xa Ia KDam'!S29+'[1]10_Off'!S29+'[1]11_Off'!S29+'[1]12_Off'!S29+'[1]13_Off'!S29+'[1]14_Off'!S29+'[1]15_Off'!S29</f>
        <v>0</v>
      </c>
      <c r="T30" s="304">
        <f>'[1]1_Xa Ia Trok'!T29+'[1]2_Xa Ia Mron'!T29+'[1]3_Xa Kim Tan'!T29+'[1]4_Xa Chu Rang'!T29+'[1]5_Xa Po To'!T29+'[1]6_Xa Ia Broai'!T29+'[1]7_Xa Ia Tul'!T29+'[1]8_Xa Chu Mo'!T29+'[1]9_Xa Ia KDam'!T29+'[1]10_Off'!T29+'[1]11_Off'!T29+'[1]12_Off'!T29+'[1]13_Off'!T29+'[1]14_Off'!T29+'[1]15_Off'!T29</f>
        <v>0</v>
      </c>
      <c r="U30" s="304">
        <f>'[1]1_Xa Ia Trok'!U29+'[1]2_Xa Ia Mron'!U29+'[1]3_Xa Kim Tan'!U29+'[1]4_Xa Chu Rang'!U29+'[1]5_Xa Po To'!U29+'[1]6_Xa Ia Broai'!U29+'[1]7_Xa Ia Tul'!U29+'[1]8_Xa Chu Mo'!U29+'[1]9_Xa Ia KDam'!U29+'[1]10_Off'!U29+'[1]11_Off'!U29+'[1]12_Off'!U29+'[1]13_Off'!U29+'[1]14_Off'!U29+'[1]15_Off'!U29</f>
        <v>0</v>
      </c>
      <c r="V30" s="304">
        <f>'[1]1_Xa Ia Trok'!V29+'[1]2_Xa Ia Mron'!V29+'[1]3_Xa Kim Tan'!V29+'[1]4_Xa Chu Rang'!V29+'[1]5_Xa Po To'!V29+'[1]6_Xa Ia Broai'!V29+'[1]7_Xa Ia Tul'!V29+'[1]8_Xa Chu Mo'!V29+'[1]9_Xa Ia KDam'!V29+'[1]10_Off'!V29+'[1]11_Off'!V29+'[1]12_Off'!V29+'[1]13_Off'!V29+'[1]14_Off'!V29+'[1]15_Off'!V29</f>
        <v>0</v>
      </c>
      <c r="W30" s="304">
        <f>'[1]1_Xa Ia Trok'!W29+'[1]2_Xa Ia Mron'!W29+'[1]3_Xa Kim Tan'!W29+'[1]4_Xa Chu Rang'!W29+'[1]5_Xa Po To'!W29+'[1]6_Xa Ia Broai'!W29+'[1]7_Xa Ia Tul'!W29+'[1]8_Xa Chu Mo'!W29+'[1]9_Xa Ia KDam'!W29+'[1]10_Off'!W29+'[1]11_Off'!W29+'[1]12_Off'!W29+'[1]13_Off'!W29+'[1]14_Off'!W29+'[1]15_Off'!W29</f>
        <v>0</v>
      </c>
      <c r="X30" s="304">
        <f>'[1]1_Xa Ia Trok'!X29+'[1]2_Xa Ia Mron'!X29+'[1]3_Xa Kim Tan'!X29+'[1]4_Xa Chu Rang'!X29+'[1]5_Xa Po To'!X29+'[1]6_Xa Ia Broai'!X29+'[1]7_Xa Ia Tul'!X29+'[1]8_Xa Chu Mo'!X29+'[1]9_Xa Ia KDam'!X29+'[1]10_Off'!X29+'[1]11_Off'!X29+'[1]12_Off'!X29+'[1]13_Off'!X29+'[1]14_Off'!X29+'[1]15_Off'!X29</f>
        <v>0</v>
      </c>
      <c r="Y30" s="304">
        <f>'[1]1_Xa Ia Trok'!Y29+'[1]2_Xa Ia Mron'!Y29+'[1]3_Xa Kim Tan'!Y29+'[1]4_Xa Chu Rang'!Y29+'[1]5_Xa Po To'!Y29+'[1]6_Xa Ia Broai'!Y29+'[1]7_Xa Ia Tul'!Y29+'[1]8_Xa Chu Mo'!Y29+'[1]9_Xa Ia KDam'!Y29+'[1]10_Off'!Y29+'[1]11_Off'!Y29+'[1]12_Off'!Y29+'[1]13_Off'!Y29+'[1]14_Off'!Y29+'[1]15_Off'!Y29</f>
        <v>0</v>
      </c>
      <c r="Z30" s="304">
        <f>'[1]1_Xa Ia Trok'!Z29+'[1]2_Xa Ia Mron'!Z29+'[1]3_Xa Kim Tan'!Z29+'[1]4_Xa Chu Rang'!Z29+'[1]5_Xa Po To'!Z29+'[1]6_Xa Ia Broai'!Z29+'[1]7_Xa Ia Tul'!Z29+'[1]8_Xa Chu Mo'!Z29+'[1]9_Xa Ia KDam'!Z29+'[1]10_Off'!Z29+'[1]11_Off'!Z29+'[1]12_Off'!Z29+'[1]13_Off'!Z29+'[1]14_Off'!Z29+'[1]15_Off'!Z29</f>
        <v>0</v>
      </c>
      <c r="AA30" s="304">
        <f>'[1]1_Xa Ia Trok'!AA29+'[1]2_Xa Ia Mron'!AA29+'[1]3_Xa Kim Tan'!AA29+'[1]4_Xa Chu Rang'!AA29+'[1]5_Xa Po To'!AA29+'[1]6_Xa Ia Broai'!AA29+'[1]7_Xa Ia Tul'!AA29+'[1]8_Xa Chu Mo'!AA29+'[1]9_Xa Ia KDam'!AA29+'[1]10_Off'!AA29+'[1]11_Off'!AA29+'[1]12_Off'!AA29+'[1]13_Off'!AA29+'[1]14_Off'!AA29+'[1]15_Off'!AA29</f>
        <v>0</v>
      </c>
      <c r="AB30" s="304">
        <f>'[1]1_Xa Ia Trok'!AB29+'[1]2_Xa Ia Mron'!AB29+'[1]3_Xa Kim Tan'!AB29+'[1]4_Xa Chu Rang'!AB29+'[1]5_Xa Po To'!AB29+'[1]6_Xa Ia Broai'!AB29+'[1]7_Xa Ia Tul'!AB29+'[1]8_Xa Chu Mo'!AB29+'[1]9_Xa Ia KDam'!AB29+'[1]10_Off'!AB29+'[1]11_Off'!AB29+'[1]12_Off'!AB29+'[1]13_Off'!AB29+'[1]14_Off'!AB29+'[1]15_Off'!AB29</f>
        <v>0</v>
      </c>
      <c r="AC30" s="304">
        <f>'[1]1_Xa Ia Trok'!AC29+'[1]2_Xa Ia Mron'!AC29+'[1]3_Xa Kim Tan'!AC29+'[1]4_Xa Chu Rang'!AC29+'[1]5_Xa Po To'!AC29+'[1]6_Xa Ia Broai'!AC29+'[1]7_Xa Ia Tul'!AC29+'[1]8_Xa Chu Mo'!AC29+'[1]9_Xa Ia KDam'!AC29+'[1]10_Off'!AC29+'[1]11_Off'!AC29+'[1]12_Off'!AC29+'[1]13_Off'!AC29+'[1]14_Off'!AC29+'[1]15_Off'!AC29</f>
        <v>0</v>
      </c>
      <c r="AD30" s="304">
        <f>'[1]1_Xa Ia Trok'!AD29+'[1]2_Xa Ia Mron'!AD29+'[1]3_Xa Kim Tan'!AD29+'[1]4_Xa Chu Rang'!AD29+'[1]5_Xa Po To'!AD29+'[1]6_Xa Ia Broai'!AD29+'[1]7_Xa Ia Tul'!AD29+'[1]8_Xa Chu Mo'!AD29+'[1]9_Xa Ia KDam'!AD29+'[1]10_Off'!AD29+'[1]11_Off'!AD29+'[1]12_Off'!AD29+'[1]13_Off'!AD29+'[1]14_Off'!AD29+'[1]15_Off'!AD29</f>
        <v>0</v>
      </c>
      <c r="AE30" s="304">
        <f>'[1]1_Xa Ia Trok'!AE29+'[1]2_Xa Ia Mron'!AE29+'[1]3_Xa Kim Tan'!AE29+'[1]4_Xa Chu Rang'!AE29+'[1]5_Xa Po To'!AE29+'[1]6_Xa Ia Broai'!AE29+'[1]7_Xa Ia Tul'!AE29+'[1]8_Xa Chu Mo'!AE29+'[1]9_Xa Ia KDam'!AE29+'[1]10_Off'!AE29+'[1]11_Off'!AE29+'[1]12_Off'!AE29+'[1]13_Off'!AE29+'[1]14_Off'!AE29+'[1]15_Off'!AE29</f>
        <v>0</v>
      </c>
      <c r="AF30" s="304">
        <f>'[1]1_Xa Ia Trok'!AF29+'[1]2_Xa Ia Mron'!AF29+'[1]3_Xa Kim Tan'!AF29+'[1]4_Xa Chu Rang'!AF29+'[1]5_Xa Po To'!AF29+'[1]6_Xa Ia Broai'!AF29+'[1]7_Xa Ia Tul'!AF29+'[1]8_Xa Chu Mo'!AF29+'[1]9_Xa Ia KDam'!AF29+'[1]10_Off'!AF29+'[1]11_Off'!AF29+'[1]12_Off'!AF29+'[1]13_Off'!AF29+'[1]14_Off'!AF29+'[1]15_Off'!AF29</f>
        <v>0</v>
      </c>
      <c r="AG30" s="304">
        <f>'[1]1_Xa Ia Trok'!AG29+'[1]2_Xa Ia Mron'!AG29+'[1]3_Xa Kim Tan'!AG29+'[1]4_Xa Chu Rang'!AG29+'[1]5_Xa Po To'!AG29+'[1]6_Xa Ia Broai'!AG29+'[1]7_Xa Ia Tul'!AG29+'[1]8_Xa Chu Mo'!AG29+'[1]9_Xa Ia KDam'!AG29+'[1]10_Off'!AG29+'[1]11_Off'!AG29+'[1]12_Off'!AG29+'[1]13_Off'!AG29+'[1]14_Off'!AG29+'[1]15_Off'!AG29</f>
        <v>0</v>
      </c>
      <c r="AH30" s="304">
        <f>'[1]1_Xa Ia Trok'!AH29+'[1]2_Xa Ia Mron'!AH29+'[1]3_Xa Kim Tan'!AH29+'[1]4_Xa Chu Rang'!AH29+'[1]5_Xa Po To'!AH29+'[1]6_Xa Ia Broai'!AH29+'[1]7_Xa Ia Tul'!AH29+'[1]8_Xa Chu Mo'!AH29+'[1]9_Xa Ia KDam'!AH29+'[1]10_Off'!AH29+'[1]11_Off'!AH29+'[1]12_Off'!AH29+'[1]13_Off'!AH29+'[1]14_Off'!AH29+'[1]15_Off'!AH29</f>
        <v>0</v>
      </c>
      <c r="AI30" s="304">
        <f>'[1]1_Xa Ia Trok'!AI29+'[1]2_Xa Ia Mron'!AI29+'[1]3_Xa Kim Tan'!AI29+'[1]4_Xa Chu Rang'!AI29+'[1]5_Xa Po To'!AI29+'[1]6_Xa Ia Broai'!AI29+'[1]7_Xa Ia Tul'!AI29+'[1]8_Xa Chu Mo'!AI29+'[1]9_Xa Ia KDam'!AI29+'[1]10_Off'!AI29+'[1]11_Off'!AI29+'[1]12_Off'!AI29+'[1]13_Off'!AI29+'[1]14_Off'!AI29+'[1]15_Off'!AI29</f>
        <v>0</v>
      </c>
      <c r="AJ30" s="304">
        <f>'[1]1_Xa Ia Trok'!AJ29+'[1]2_Xa Ia Mron'!AJ29+'[1]3_Xa Kim Tan'!AJ29+'[1]4_Xa Chu Rang'!AJ29+'[1]5_Xa Po To'!AJ29+'[1]6_Xa Ia Broai'!AJ29+'[1]7_Xa Ia Tul'!AJ29+'[1]8_Xa Chu Mo'!AJ29+'[1]9_Xa Ia KDam'!AJ29+'[1]10_Off'!AJ29+'[1]11_Off'!AJ29+'[1]12_Off'!AJ29+'[1]13_Off'!AJ29+'[1]14_Off'!AJ29+'[1]15_Off'!AJ29</f>
        <v>0</v>
      </c>
      <c r="AK30" s="304">
        <f>'[1]1_Xa Ia Trok'!AK29+'[1]2_Xa Ia Mron'!AK29+'[1]3_Xa Kim Tan'!AK29+'[1]4_Xa Chu Rang'!AK29+'[1]5_Xa Po To'!AK29+'[1]6_Xa Ia Broai'!AK29+'[1]7_Xa Ia Tul'!AK29+'[1]8_Xa Chu Mo'!AK29+'[1]9_Xa Ia KDam'!AK29+'[1]10_Off'!AK29+'[1]11_Off'!AK29+'[1]12_Off'!AK29+'[1]13_Off'!AK29+'[1]14_Off'!AK29+'[1]15_Off'!AK29</f>
        <v>0</v>
      </c>
      <c r="AL30" s="304">
        <f>'[1]1_Xa Ia Trok'!AL29+'[1]2_Xa Ia Mron'!AL29+'[1]3_Xa Kim Tan'!AL29+'[1]4_Xa Chu Rang'!AL29+'[1]5_Xa Po To'!AL29+'[1]6_Xa Ia Broai'!AL29+'[1]7_Xa Ia Tul'!AL29+'[1]8_Xa Chu Mo'!AL29+'[1]9_Xa Ia KDam'!AL29+'[1]10_Off'!AL29+'[1]11_Off'!AL29+'[1]12_Off'!AL29+'[1]13_Off'!AL29+'[1]14_Off'!AL29+'[1]15_Off'!AL29</f>
        <v>0</v>
      </c>
      <c r="AM30" s="304">
        <f>'[1]1_Xa Ia Trok'!AM29+'[1]2_Xa Ia Mron'!AM29+'[1]3_Xa Kim Tan'!AM29+'[1]4_Xa Chu Rang'!AM29+'[1]5_Xa Po To'!AM29+'[1]6_Xa Ia Broai'!AM29+'[1]7_Xa Ia Tul'!AM29+'[1]8_Xa Chu Mo'!AM29+'[1]9_Xa Ia KDam'!AM29+'[1]10_Off'!AM29+'[1]11_Off'!AM29+'[1]12_Off'!AM29+'[1]13_Off'!AM29+'[1]14_Off'!AM29+'[1]15_Off'!AM29</f>
        <v>0</v>
      </c>
      <c r="AN30" s="304">
        <f>'[1]1_Xa Ia Trok'!AN29+'[1]2_Xa Ia Mron'!AN29+'[1]3_Xa Kim Tan'!AN29+'[1]4_Xa Chu Rang'!AN29+'[1]5_Xa Po To'!AN29+'[1]6_Xa Ia Broai'!AN29+'[1]7_Xa Ia Tul'!AN29+'[1]8_Xa Chu Mo'!AN29+'[1]9_Xa Ia KDam'!AN29+'[1]10_Off'!AN29+'[1]11_Off'!AN29+'[1]12_Off'!AN29+'[1]13_Off'!AN29+'[1]14_Off'!AN29+'[1]15_Off'!AN29</f>
        <v>0</v>
      </c>
      <c r="AO30" s="304">
        <f>'[1]1_Xa Ia Trok'!AO29+'[1]2_Xa Ia Mron'!AO29+'[1]3_Xa Kim Tan'!AO29+'[1]4_Xa Chu Rang'!AO29+'[1]5_Xa Po To'!AO29+'[1]6_Xa Ia Broai'!AO29+'[1]7_Xa Ia Tul'!AO29+'[1]8_Xa Chu Mo'!AO29+'[1]9_Xa Ia KDam'!AO29+'[1]10_Off'!AO29+'[1]11_Off'!AO29+'[1]12_Off'!AO29+'[1]13_Off'!AO29+'[1]14_Off'!AO29+'[1]15_Off'!AO29</f>
        <v>0</v>
      </c>
      <c r="AP30" s="304">
        <f>'[1]1_Xa Ia Trok'!AP29+'[1]2_Xa Ia Mron'!AP29+'[1]3_Xa Kim Tan'!AP29+'[1]4_Xa Chu Rang'!AP29+'[1]5_Xa Po To'!AP29+'[1]6_Xa Ia Broai'!AP29+'[1]7_Xa Ia Tul'!AP29+'[1]8_Xa Chu Mo'!AP29+'[1]9_Xa Ia KDam'!AP29+'[1]10_Off'!AP29+'[1]11_Off'!AP29+'[1]12_Off'!AP29+'[1]13_Off'!AP29+'[1]14_Off'!AP29+'[1]15_Off'!AP29</f>
        <v>0</v>
      </c>
      <c r="AQ30" s="400">
        <f>'[1]1_Xa Ia Trok'!AQ29+'[1]2_Xa Ia Mron'!AQ29+'[1]3_Xa Kim Tan'!AQ29+'[1]4_Xa Chu Rang'!AQ29+'[1]5_Xa Po To'!AQ29+'[1]6_Xa Ia Broai'!AQ29+'[1]7_Xa Ia Tul'!AQ29+'[1]8_Xa Chu Mo'!AQ29+'[1]9_Xa Ia KDam'!AQ29+'[1]10_Off'!AQ29+'[1]11_Off'!AQ29+'[1]12_Off'!AQ29+'[1]13_Off'!AQ29+'[1]14_Off'!AQ29+'[1]15_Off'!AQ29</f>
        <v>0</v>
      </c>
      <c r="AR30" s="304">
        <f>'[1]1_Xa Ia Trok'!AR29+'[1]2_Xa Ia Mron'!AR29+'[1]3_Xa Kim Tan'!AR29+'[1]4_Xa Chu Rang'!AR29+'[1]5_Xa Po To'!AR29+'[1]6_Xa Ia Broai'!AR29+'[1]7_Xa Ia Tul'!AR29+'[1]8_Xa Chu Mo'!AR29+'[1]9_Xa Ia KDam'!AR29+'[1]10_Off'!AR29+'[1]11_Off'!AR29+'[1]12_Off'!AR29+'[1]13_Off'!AR29+'[1]14_Off'!AR29+'[1]15_Off'!AR29</f>
        <v>0</v>
      </c>
      <c r="AS30" s="304">
        <f>'[1]1_Xa Ia Trok'!AS29+'[1]2_Xa Ia Mron'!AS29+'[1]3_Xa Kim Tan'!AS29+'[1]4_Xa Chu Rang'!AS29+'[1]5_Xa Po To'!AS29+'[1]6_Xa Ia Broai'!AS29+'[1]7_Xa Ia Tul'!AS29+'[1]8_Xa Chu Mo'!AS29+'[1]9_Xa Ia KDam'!AS29+'[1]10_Off'!AS29+'[1]11_Off'!AS29+'[1]12_Off'!AS29+'[1]13_Off'!AS29+'[1]14_Off'!AS29+'[1]15_Off'!AS29</f>
        <v>0</v>
      </c>
    </row>
    <row r="31" spans="1:45" s="133" customFormat="1" ht="15.95" customHeight="1" x14ac:dyDescent="0.25">
      <c r="A31" s="402">
        <v>2.11</v>
      </c>
      <c r="B31" s="67" t="s">
        <v>66</v>
      </c>
      <c r="C31" s="1" t="s">
        <v>67</v>
      </c>
      <c r="D31" s="304">
        <f>'02 CH'!G41</f>
        <v>0</v>
      </c>
      <c r="E31" s="400">
        <f t="shared" si="0"/>
        <v>0</v>
      </c>
      <c r="F31" s="304">
        <f>'[1]1_Xa Ia Trok'!F30+'[1]2_Xa Ia Mron'!F30+'[1]3_Xa Kim Tan'!F30+'[1]4_Xa Chu Rang'!F30+'[1]5_Xa Po To'!F30+'[1]6_Xa Ia Broai'!F30+'[1]7_Xa Ia Tul'!F30+'[1]8_Xa Chu Mo'!F30+'[1]9_Xa Ia KDam'!F30+'[1]10_Off'!F30+'[1]11_Off'!F30+'[1]12_Off'!F30+'[1]13_Off'!F30+'[1]14_Off'!F30+'[1]15_Off'!F30</f>
        <v>0</v>
      </c>
      <c r="G31" s="304">
        <f>'[1]1_Xa Ia Trok'!G30+'[1]2_Xa Ia Mron'!G30+'[1]3_Xa Kim Tan'!G30+'[1]4_Xa Chu Rang'!G30+'[1]5_Xa Po To'!G30+'[1]6_Xa Ia Broai'!G30+'[1]7_Xa Ia Tul'!G30+'[1]8_Xa Chu Mo'!G30+'[1]9_Xa Ia KDam'!G30+'[1]10_Off'!G30+'[1]11_Off'!G30+'[1]12_Off'!G30+'[1]13_Off'!G30+'[1]14_Off'!G30+'[1]15_Off'!G30</f>
        <v>0</v>
      </c>
      <c r="H31" s="304">
        <f>'[1]1_Xa Ia Trok'!H30+'[1]2_Xa Ia Mron'!H30+'[1]3_Xa Kim Tan'!H30+'[1]4_Xa Chu Rang'!H30+'[1]5_Xa Po To'!H30+'[1]6_Xa Ia Broai'!H30+'[1]7_Xa Ia Tul'!H30+'[1]8_Xa Chu Mo'!H30+'[1]9_Xa Ia KDam'!H30+'[1]10_Off'!H30+'[1]11_Off'!H30+'[1]12_Off'!H30+'[1]13_Off'!H30+'[1]14_Off'!H30+'[1]15_Off'!H30</f>
        <v>0</v>
      </c>
      <c r="I31" s="304">
        <f>'[1]1_Xa Ia Trok'!I30+'[1]2_Xa Ia Mron'!I30+'[1]3_Xa Kim Tan'!I30+'[1]4_Xa Chu Rang'!I30+'[1]5_Xa Po To'!I30+'[1]6_Xa Ia Broai'!I30+'[1]7_Xa Ia Tul'!I30+'[1]8_Xa Chu Mo'!I30+'[1]9_Xa Ia KDam'!I30+'[1]10_Off'!I30+'[1]11_Off'!I30+'[1]12_Off'!I30+'[1]13_Off'!I30+'[1]14_Off'!I30+'[1]15_Off'!I30</f>
        <v>0</v>
      </c>
      <c r="J31" s="304">
        <f>'[1]1_Xa Ia Trok'!J30+'[1]2_Xa Ia Mron'!J30+'[1]3_Xa Kim Tan'!J30+'[1]4_Xa Chu Rang'!J30+'[1]5_Xa Po To'!J30+'[1]6_Xa Ia Broai'!J30+'[1]7_Xa Ia Tul'!J30+'[1]8_Xa Chu Mo'!J30+'[1]9_Xa Ia KDam'!J30+'[1]10_Off'!J30+'[1]11_Off'!J30+'[1]12_Off'!J30+'[1]13_Off'!J30+'[1]14_Off'!J30+'[1]15_Off'!J30</f>
        <v>0</v>
      </c>
      <c r="K31" s="304">
        <f>'[1]1_Xa Ia Trok'!K30+'[1]2_Xa Ia Mron'!K30+'[1]3_Xa Kim Tan'!K30+'[1]4_Xa Chu Rang'!K30+'[1]5_Xa Po To'!K30+'[1]6_Xa Ia Broai'!K30+'[1]7_Xa Ia Tul'!K30+'[1]8_Xa Chu Mo'!K30+'[1]9_Xa Ia KDam'!K30+'[1]10_Off'!K30+'[1]11_Off'!K30+'[1]12_Off'!K30+'[1]13_Off'!K30+'[1]14_Off'!K30+'[1]15_Off'!K30</f>
        <v>0</v>
      </c>
      <c r="L31" s="304">
        <f>'[1]1_Xa Ia Trok'!L30+'[1]2_Xa Ia Mron'!L30+'[1]3_Xa Kim Tan'!L30+'[1]4_Xa Chu Rang'!L30+'[1]5_Xa Po To'!L30+'[1]6_Xa Ia Broai'!L30+'[1]7_Xa Ia Tul'!L30+'[1]8_Xa Chu Mo'!L30+'[1]9_Xa Ia KDam'!L30+'[1]10_Off'!L30+'[1]11_Off'!L30+'[1]12_Off'!L30+'[1]13_Off'!L30+'[1]14_Off'!L30+'[1]15_Off'!L30</f>
        <v>0</v>
      </c>
      <c r="M31" s="304">
        <f>'[1]1_Xa Ia Trok'!M30+'[1]2_Xa Ia Mron'!M30+'[1]3_Xa Kim Tan'!M30+'[1]4_Xa Chu Rang'!M30+'[1]5_Xa Po To'!M30+'[1]6_Xa Ia Broai'!M30+'[1]7_Xa Ia Tul'!M30+'[1]8_Xa Chu Mo'!M30+'[1]9_Xa Ia KDam'!M30+'[1]10_Off'!M30+'[1]11_Off'!M30+'[1]12_Off'!M30+'[1]13_Off'!M30+'[1]14_Off'!M30+'[1]15_Off'!M30</f>
        <v>0</v>
      </c>
      <c r="N31" s="304">
        <f>'[1]1_Xa Ia Trok'!N30+'[1]2_Xa Ia Mron'!N30+'[1]3_Xa Kim Tan'!N30+'[1]4_Xa Chu Rang'!N30+'[1]5_Xa Po To'!N30+'[1]6_Xa Ia Broai'!N30+'[1]7_Xa Ia Tul'!N30+'[1]8_Xa Chu Mo'!N30+'[1]9_Xa Ia KDam'!N30+'[1]10_Off'!N30+'[1]11_Off'!N30+'[1]12_Off'!N30+'[1]13_Off'!N30+'[1]14_Off'!N30+'[1]15_Off'!N30</f>
        <v>0</v>
      </c>
      <c r="O31" s="304">
        <f>'[1]1_Xa Ia Trok'!O30+'[1]2_Xa Ia Mron'!O30+'[1]3_Xa Kim Tan'!O30+'[1]4_Xa Chu Rang'!O30+'[1]5_Xa Po To'!O30+'[1]6_Xa Ia Broai'!O30+'[1]7_Xa Ia Tul'!O30+'[1]8_Xa Chu Mo'!O30+'[1]9_Xa Ia KDam'!O30+'[1]10_Off'!O30+'[1]11_Off'!O30+'[1]12_Off'!O30+'[1]13_Off'!O30+'[1]14_Off'!O30+'[1]15_Off'!O30</f>
        <v>0</v>
      </c>
      <c r="P31" s="400">
        <f>'[1]1_Xa Ia Trok'!P30+'[1]2_Xa Ia Mron'!P30+'[1]3_Xa Kim Tan'!P30+'[1]4_Xa Chu Rang'!P30+'[1]5_Xa Po To'!P30+'[1]6_Xa Ia Broai'!P30+'[1]7_Xa Ia Tul'!P30+'[1]8_Xa Chu Mo'!P30+'[1]9_Xa Ia KDam'!P30+'[1]10_Off'!P30+'[1]11_Off'!P30+'[1]12_Off'!P30+'[1]13_Off'!P30+'[1]14_Off'!P30+'[1]15_Off'!P30</f>
        <v>0</v>
      </c>
      <c r="Q31" s="304">
        <f>'[1]1_Xa Ia Trok'!Q30+'[1]2_Xa Ia Mron'!Q30+'[1]3_Xa Kim Tan'!Q30+'[1]4_Xa Chu Rang'!Q30+'[1]5_Xa Po To'!Q30+'[1]6_Xa Ia Broai'!Q30+'[1]7_Xa Ia Tul'!Q30+'[1]8_Xa Chu Mo'!Q30+'[1]9_Xa Ia KDam'!Q30+'[1]10_Off'!Q30+'[1]11_Off'!Q30+'[1]12_Off'!Q30+'[1]13_Off'!Q30+'[1]14_Off'!Q30+'[1]15_Off'!Q30</f>
        <v>0</v>
      </c>
      <c r="R31" s="304">
        <f>'[1]1_Xa Ia Trok'!R30+'[1]2_Xa Ia Mron'!R30+'[1]3_Xa Kim Tan'!R30+'[1]4_Xa Chu Rang'!R30+'[1]5_Xa Po To'!R30+'[1]6_Xa Ia Broai'!R30+'[1]7_Xa Ia Tul'!R30+'[1]8_Xa Chu Mo'!R30+'[1]9_Xa Ia KDam'!R30+'[1]10_Off'!R30+'[1]11_Off'!R30+'[1]12_Off'!R30+'[1]13_Off'!R30+'[1]14_Off'!R30+'[1]15_Off'!R30</f>
        <v>0</v>
      </c>
      <c r="S31" s="304">
        <f>'[1]1_Xa Ia Trok'!S30+'[1]2_Xa Ia Mron'!S30+'[1]3_Xa Kim Tan'!S30+'[1]4_Xa Chu Rang'!S30+'[1]5_Xa Po To'!S30+'[1]6_Xa Ia Broai'!S30+'[1]7_Xa Ia Tul'!S30+'[1]8_Xa Chu Mo'!S30+'[1]9_Xa Ia KDam'!S30+'[1]10_Off'!S30+'[1]11_Off'!S30+'[1]12_Off'!S30+'[1]13_Off'!S30+'[1]14_Off'!S30+'[1]15_Off'!S30</f>
        <v>0</v>
      </c>
      <c r="T31" s="304">
        <f>'[1]1_Xa Ia Trok'!T30+'[1]2_Xa Ia Mron'!T30+'[1]3_Xa Kim Tan'!T30+'[1]4_Xa Chu Rang'!T30+'[1]5_Xa Po To'!T30+'[1]6_Xa Ia Broai'!T30+'[1]7_Xa Ia Tul'!T30+'[1]8_Xa Chu Mo'!T30+'[1]9_Xa Ia KDam'!T30+'[1]10_Off'!T30+'[1]11_Off'!T30+'[1]12_Off'!T30+'[1]13_Off'!T30+'[1]14_Off'!T30+'[1]15_Off'!T30</f>
        <v>0</v>
      </c>
      <c r="U31" s="304">
        <f>'[1]1_Xa Ia Trok'!U30+'[1]2_Xa Ia Mron'!U30+'[1]3_Xa Kim Tan'!U30+'[1]4_Xa Chu Rang'!U30+'[1]5_Xa Po To'!U30+'[1]6_Xa Ia Broai'!U30+'[1]7_Xa Ia Tul'!U30+'[1]8_Xa Chu Mo'!U30+'[1]9_Xa Ia KDam'!U30+'[1]10_Off'!U30+'[1]11_Off'!U30+'[1]12_Off'!U30+'[1]13_Off'!U30+'[1]14_Off'!U30+'[1]15_Off'!U30</f>
        <v>0</v>
      </c>
      <c r="V31" s="304">
        <f>'[1]1_Xa Ia Trok'!V30+'[1]2_Xa Ia Mron'!V30+'[1]3_Xa Kim Tan'!V30+'[1]4_Xa Chu Rang'!V30+'[1]5_Xa Po To'!V30+'[1]6_Xa Ia Broai'!V30+'[1]7_Xa Ia Tul'!V30+'[1]8_Xa Chu Mo'!V30+'[1]9_Xa Ia KDam'!V30+'[1]10_Off'!V30+'[1]11_Off'!V30+'[1]12_Off'!V30+'[1]13_Off'!V30+'[1]14_Off'!V30+'[1]15_Off'!V30</f>
        <v>0</v>
      </c>
      <c r="W31" s="304">
        <f>'[1]1_Xa Ia Trok'!W30+'[1]2_Xa Ia Mron'!W30+'[1]3_Xa Kim Tan'!W30+'[1]4_Xa Chu Rang'!W30+'[1]5_Xa Po To'!W30+'[1]6_Xa Ia Broai'!W30+'[1]7_Xa Ia Tul'!W30+'[1]8_Xa Chu Mo'!W30+'[1]9_Xa Ia KDam'!W30+'[1]10_Off'!W30+'[1]11_Off'!W30+'[1]12_Off'!W30+'[1]13_Off'!W30+'[1]14_Off'!W30+'[1]15_Off'!W30</f>
        <v>0</v>
      </c>
      <c r="X31" s="304">
        <f>'[1]1_Xa Ia Trok'!X30+'[1]2_Xa Ia Mron'!X30+'[1]3_Xa Kim Tan'!X30+'[1]4_Xa Chu Rang'!X30+'[1]5_Xa Po To'!X30+'[1]6_Xa Ia Broai'!X30+'[1]7_Xa Ia Tul'!X30+'[1]8_Xa Chu Mo'!X30+'[1]9_Xa Ia KDam'!X30+'[1]10_Off'!X30+'[1]11_Off'!X30+'[1]12_Off'!X30+'[1]13_Off'!X30+'[1]14_Off'!X30+'[1]15_Off'!X30</f>
        <v>0</v>
      </c>
      <c r="Y31" s="304">
        <f>'[1]1_Xa Ia Trok'!Y30+'[1]2_Xa Ia Mron'!Y30+'[1]3_Xa Kim Tan'!Y30+'[1]4_Xa Chu Rang'!Y30+'[1]5_Xa Po To'!Y30+'[1]6_Xa Ia Broai'!Y30+'[1]7_Xa Ia Tul'!Y30+'[1]8_Xa Chu Mo'!Y30+'[1]9_Xa Ia KDam'!Y30+'[1]10_Off'!Y30+'[1]11_Off'!Y30+'[1]12_Off'!Y30+'[1]13_Off'!Y30+'[1]14_Off'!Y30+'[1]15_Off'!Y30</f>
        <v>0</v>
      </c>
      <c r="Z31" s="304">
        <f>'[1]1_Xa Ia Trok'!Z30+'[1]2_Xa Ia Mron'!Z30+'[1]3_Xa Kim Tan'!Z30+'[1]4_Xa Chu Rang'!Z30+'[1]5_Xa Po To'!Z30+'[1]6_Xa Ia Broai'!Z30+'[1]7_Xa Ia Tul'!Z30+'[1]8_Xa Chu Mo'!Z30+'[1]9_Xa Ia KDam'!Z30+'[1]10_Off'!Z30+'[1]11_Off'!Z30+'[1]12_Off'!Z30+'[1]13_Off'!Z30+'[1]14_Off'!Z30+'[1]15_Off'!Z30</f>
        <v>0</v>
      </c>
      <c r="AA31" s="304">
        <f>'[1]1_Xa Ia Trok'!AA30+'[1]2_Xa Ia Mron'!AA30+'[1]3_Xa Kim Tan'!AA30+'[1]4_Xa Chu Rang'!AA30+'[1]5_Xa Po To'!AA30+'[1]6_Xa Ia Broai'!AA30+'[1]7_Xa Ia Tul'!AA30+'[1]8_Xa Chu Mo'!AA30+'[1]9_Xa Ia KDam'!AA30+'[1]10_Off'!AA30+'[1]11_Off'!AA30+'[1]12_Off'!AA30+'[1]13_Off'!AA30+'[1]14_Off'!AA30+'[1]15_Off'!AA30</f>
        <v>0</v>
      </c>
      <c r="AB31" s="304">
        <f>'[1]1_Xa Ia Trok'!AB30+'[1]2_Xa Ia Mron'!AB30+'[1]3_Xa Kim Tan'!AB30+'[1]4_Xa Chu Rang'!AB30+'[1]5_Xa Po To'!AB30+'[1]6_Xa Ia Broai'!AB30+'[1]7_Xa Ia Tul'!AB30+'[1]8_Xa Chu Mo'!AB30+'[1]9_Xa Ia KDam'!AB30+'[1]10_Off'!AB30+'[1]11_Off'!AB30+'[1]12_Off'!AB30+'[1]13_Off'!AB30+'[1]14_Off'!AB30+'[1]15_Off'!AB30</f>
        <v>0</v>
      </c>
      <c r="AC31" s="304">
        <f>'[1]1_Xa Ia Trok'!AC30+'[1]2_Xa Ia Mron'!AC30+'[1]3_Xa Kim Tan'!AC30+'[1]4_Xa Chu Rang'!AC30+'[1]5_Xa Po To'!AC30+'[1]6_Xa Ia Broai'!AC30+'[1]7_Xa Ia Tul'!AC30+'[1]8_Xa Chu Mo'!AC30+'[1]9_Xa Ia KDam'!AC30+'[1]10_Off'!AC30+'[1]11_Off'!AC30+'[1]12_Off'!AC30+'[1]13_Off'!AC30+'[1]14_Off'!AC30+'[1]15_Off'!AC30</f>
        <v>0</v>
      </c>
      <c r="AD31" s="304">
        <f>'[1]1_Xa Ia Trok'!AD30+'[1]2_Xa Ia Mron'!AD30+'[1]3_Xa Kim Tan'!AD30+'[1]4_Xa Chu Rang'!AD30+'[1]5_Xa Po To'!AD30+'[1]6_Xa Ia Broai'!AD30+'[1]7_Xa Ia Tul'!AD30+'[1]8_Xa Chu Mo'!AD30+'[1]9_Xa Ia KDam'!AD30+'[1]10_Off'!AD30+'[1]11_Off'!AD30+'[1]12_Off'!AD30+'[1]13_Off'!AD30+'[1]14_Off'!AD30+'[1]15_Off'!AD30</f>
        <v>0</v>
      </c>
      <c r="AE31" s="304">
        <f>'[1]1_Xa Ia Trok'!AE30+'[1]2_Xa Ia Mron'!AE30+'[1]3_Xa Kim Tan'!AE30+'[1]4_Xa Chu Rang'!AE30+'[1]5_Xa Po To'!AE30+'[1]6_Xa Ia Broai'!AE30+'[1]7_Xa Ia Tul'!AE30+'[1]8_Xa Chu Mo'!AE30+'[1]9_Xa Ia KDam'!AE30+'[1]10_Off'!AE30+'[1]11_Off'!AE30+'[1]12_Off'!AE30+'[1]13_Off'!AE30+'[1]14_Off'!AE30+'[1]15_Off'!AE30</f>
        <v>0</v>
      </c>
      <c r="AF31" s="304">
        <f>'[1]1_Xa Ia Trok'!AF30+'[1]2_Xa Ia Mron'!AF30+'[1]3_Xa Kim Tan'!AF30+'[1]4_Xa Chu Rang'!AF30+'[1]5_Xa Po To'!AF30+'[1]6_Xa Ia Broai'!AF30+'[1]7_Xa Ia Tul'!AF30+'[1]8_Xa Chu Mo'!AF30+'[1]9_Xa Ia KDam'!AF30+'[1]10_Off'!AF30+'[1]11_Off'!AF30+'[1]12_Off'!AF30+'[1]13_Off'!AF30+'[1]14_Off'!AF30+'[1]15_Off'!AF30</f>
        <v>0</v>
      </c>
      <c r="AG31" s="304">
        <f>'[1]1_Xa Ia Trok'!AG30+'[1]2_Xa Ia Mron'!AG30+'[1]3_Xa Kim Tan'!AG30+'[1]4_Xa Chu Rang'!AG30+'[1]5_Xa Po To'!AG30+'[1]6_Xa Ia Broai'!AG30+'[1]7_Xa Ia Tul'!AG30+'[1]8_Xa Chu Mo'!AG30+'[1]9_Xa Ia KDam'!AG30+'[1]10_Off'!AG30+'[1]11_Off'!AG30+'[1]12_Off'!AG30+'[1]13_Off'!AG30+'[1]14_Off'!AG30+'[1]15_Off'!AG30</f>
        <v>0</v>
      </c>
      <c r="AH31" s="304">
        <f>'[1]1_Xa Ia Trok'!AH30+'[1]2_Xa Ia Mron'!AH30+'[1]3_Xa Kim Tan'!AH30+'[1]4_Xa Chu Rang'!AH30+'[1]5_Xa Po To'!AH30+'[1]6_Xa Ia Broai'!AH30+'[1]7_Xa Ia Tul'!AH30+'[1]8_Xa Chu Mo'!AH30+'[1]9_Xa Ia KDam'!AH30+'[1]10_Off'!AH30+'[1]11_Off'!AH30+'[1]12_Off'!AH30+'[1]13_Off'!AH30+'[1]14_Off'!AH30+'[1]15_Off'!AH30</f>
        <v>0</v>
      </c>
      <c r="AI31" s="304">
        <f>'[1]1_Xa Ia Trok'!AI30+'[1]2_Xa Ia Mron'!AI30+'[1]3_Xa Kim Tan'!AI30+'[1]4_Xa Chu Rang'!AI30+'[1]5_Xa Po To'!AI30+'[1]6_Xa Ia Broai'!AI30+'[1]7_Xa Ia Tul'!AI30+'[1]8_Xa Chu Mo'!AI30+'[1]9_Xa Ia KDam'!AI30+'[1]10_Off'!AI30+'[1]11_Off'!AI30+'[1]12_Off'!AI30+'[1]13_Off'!AI30+'[1]14_Off'!AI30+'[1]15_Off'!AI30</f>
        <v>0</v>
      </c>
      <c r="AJ31" s="304">
        <f>'[1]1_Xa Ia Trok'!AJ30+'[1]2_Xa Ia Mron'!AJ30+'[1]3_Xa Kim Tan'!AJ30+'[1]4_Xa Chu Rang'!AJ30+'[1]5_Xa Po To'!AJ30+'[1]6_Xa Ia Broai'!AJ30+'[1]7_Xa Ia Tul'!AJ30+'[1]8_Xa Chu Mo'!AJ30+'[1]9_Xa Ia KDam'!AJ30+'[1]10_Off'!AJ30+'[1]11_Off'!AJ30+'[1]12_Off'!AJ30+'[1]13_Off'!AJ30+'[1]14_Off'!AJ30+'[1]15_Off'!AJ30</f>
        <v>0</v>
      </c>
      <c r="AK31" s="304">
        <f>'[1]1_Xa Ia Trok'!AK30+'[1]2_Xa Ia Mron'!AK30+'[1]3_Xa Kim Tan'!AK30+'[1]4_Xa Chu Rang'!AK30+'[1]5_Xa Po To'!AK30+'[1]6_Xa Ia Broai'!AK30+'[1]7_Xa Ia Tul'!AK30+'[1]8_Xa Chu Mo'!AK30+'[1]9_Xa Ia KDam'!AK30+'[1]10_Off'!AK30+'[1]11_Off'!AK30+'[1]12_Off'!AK30+'[1]13_Off'!AK30+'[1]14_Off'!AK30+'[1]15_Off'!AK30</f>
        <v>0</v>
      </c>
      <c r="AL31" s="304">
        <f>'[1]1_Xa Ia Trok'!AL30+'[1]2_Xa Ia Mron'!AL30+'[1]3_Xa Kim Tan'!AL30+'[1]4_Xa Chu Rang'!AL30+'[1]5_Xa Po To'!AL30+'[1]6_Xa Ia Broai'!AL30+'[1]7_Xa Ia Tul'!AL30+'[1]8_Xa Chu Mo'!AL30+'[1]9_Xa Ia KDam'!AL30+'[1]10_Off'!AL30+'[1]11_Off'!AL30+'[1]12_Off'!AL30+'[1]13_Off'!AL30+'[1]14_Off'!AL30+'[1]15_Off'!AL30</f>
        <v>0</v>
      </c>
      <c r="AM31" s="304">
        <f>'[1]1_Xa Ia Trok'!AM30+'[1]2_Xa Ia Mron'!AM30+'[1]3_Xa Kim Tan'!AM30+'[1]4_Xa Chu Rang'!AM30+'[1]5_Xa Po To'!AM30+'[1]6_Xa Ia Broai'!AM30+'[1]7_Xa Ia Tul'!AM30+'[1]8_Xa Chu Mo'!AM30+'[1]9_Xa Ia KDam'!AM30+'[1]10_Off'!AM30+'[1]11_Off'!AM30+'[1]12_Off'!AM30+'[1]13_Off'!AM30+'[1]14_Off'!AM30+'[1]15_Off'!AM30</f>
        <v>0</v>
      </c>
      <c r="AN31" s="304">
        <f>'[1]1_Xa Ia Trok'!AN30+'[1]2_Xa Ia Mron'!AN30+'[1]3_Xa Kim Tan'!AN30+'[1]4_Xa Chu Rang'!AN30+'[1]5_Xa Po To'!AN30+'[1]6_Xa Ia Broai'!AN30+'[1]7_Xa Ia Tul'!AN30+'[1]8_Xa Chu Mo'!AN30+'[1]9_Xa Ia KDam'!AN30+'[1]10_Off'!AN30+'[1]11_Off'!AN30+'[1]12_Off'!AN30+'[1]13_Off'!AN30+'[1]14_Off'!AN30+'[1]15_Off'!AN30</f>
        <v>0</v>
      </c>
      <c r="AO31" s="304">
        <f>'[1]1_Xa Ia Trok'!AO30+'[1]2_Xa Ia Mron'!AO30+'[1]3_Xa Kim Tan'!AO30+'[1]4_Xa Chu Rang'!AO30+'[1]5_Xa Po To'!AO30+'[1]6_Xa Ia Broai'!AO30+'[1]7_Xa Ia Tul'!AO30+'[1]8_Xa Chu Mo'!AO30+'[1]9_Xa Ia KDam'!AO30+'[1]10_Off'!AO30+'[1]11_Off'!AO30+'[1]12_Off'!AO30+'[1]13_Off'!AO30+'[1]14_Off'!AO30+'[1]15_Off'!AO30</f>
        <v>0</v>
      </c>
      <c r="AP31" s="304">
        <f>'[1]1_Xa Ia Trok'!AP30+'[1]2_Xa Ia Mron'!AP30+'[1]3_Xa Kim Tan'!AP30+'[1]4_Xa Chu Rang'!AP30+'[1]5_Xa Po To'!AP30+'[1]6_Xa Ia Broai'!AP30+'[1]7_Xa Ia Tul'!AP30+'[1]8_Xa Chu Mo'!AP30+'[1]9_Xa Ia KDam'!AP30+'[1]10_Off'!AP30+'[1]11_Off'!AP30+'[1]12_Off'!AP30+'[1]13_Off'!AP30+'[1]14_Off'!AP30+'[1]15_Off'!AP30</f>
        <v>0</v>
      </c>
      <c r="AQ31" s="400">
        <f>'[1]1_Xa Ia Trok'!AQ30+'[1]2_Xa Ia Mron'!AQ30+'[1]3_Xa Kim Tan'!AQ30+'[1]4_Xa Chu Rang'!AQ30+'[1]5_Xa Po To'!AQ30+'[1]6_Xa Ia Broai'!AQ30+'[1]7_Xa Ia Tul'!AQ30+'[1]8_Xa Chu Mo'!AQ30+'[1]9_Xa Ia KDam'!AQ30+'[1]10_Off'!AQ30+'[1]11_Off'!AQ30+'[1]12_Off'!AQ30+'[1]13_Off'!AQ30+'[1]14_Off'!AQ30+'[1]15_Off'!AQ30</f>
        <v>0</v>
      </c>
      <c r="AR31" s="304">
        <f>'[1]1_Xa Ia Trok'!AR30+'[1]2_Xa Ia Mron'!AR30+'[1]3_Xa Kim Tan'!AR30+'[1]4_Xa Chu Rang'!AR30+'[1]5_Xa Po To'!AR30+'[1]6_Xa Ia Broai'!AR30+'[1]7_Xa Ia Tul'!AR30+'[1]8_Xa Chu Mo'!AR30+'[1]9_Xa Ia KDam'!AR30+'[1]10_Off'!AR30+'[1]11_Off'!AR30+'[1]12_Off'!AR30+'[1]13_Off'!AR30+'[1]14_Off'!AR30+'[1]15_Off'!AR30</f>
        <v>0</v>
      </c>
      <c r="AS31" s="304">
        <f>'[1]1_Xa Ia Trok'!AS30+'[1]2_Xa Ia Mron'!AS30+'[1]3_Xa Kim Tan'!AS30+'[1]4_Xa Chu Rang'!AS30+'[1]5_Xa Po To'!AS30+'[1]6_Xa Ia Broai'!AS30+'[1]7_Xa Ia Tul'!AS30+'[1]8_Xa Chu Mo'!AS30+'[1]9_Xa Ia KDam'!AS30+'[1]10_Off'!AS30+'[1]11_Off'!AS30+'[1]12_Off'!AS30+'[1]13_Off'!AS30+'[1]14_Off'!AS30+'[1]15_Off'!AS30</f>
        <v>0</v>
      </c>
    </row>
    <row r="32" spans="1:45" s="133" customFormat="1" ht="15.95" customHeight="1" x14ac:dyDescent="0.25">
      <c r="A32" s="402">
        <v>2.12</v>
      </c>
      <c r="B32" s="67" t="s">
        <v>68</v>
      </c>
      <c r="C32" s="1" t="s">
        <v>69</v>
      </c>
      <c r="D32" s="304">
        <f>'02 CH'!G42</f>
        <v>6.3227679999999999</v>
      </c>
      <c r="E32" s="400">
        <f t="shared" si="0"/>
        <v>0</v>
      </c>
      <c r="F32" s="304">
        <f>'[1]1_Xa Ia Trok'!F31+'[1]2_Xa Ia Mron'!F31+'[1]3_Xa Kim Tan'!F31+'[1]4_Xa Chu Rang'!F31+'[1]5_Xa Po To'!F31+'[1]6_Xa Ia Broai'!F31+'[1]7_Xa Ia Tul'!F31+'[1]8_Xa Chu Mo'!F31+'[1]9_Xa Ia KDam'!F31+'[1]10_Off'!F31+'[1]11_Off'!F31+'[1]12_Off'!F31+'[1]13_Off'!F31+'[1]14_Off'!F31+'[1]15_Off'!F31</f>
        <v>0</v>
      </c>
      <c r="G32" s="304">
        <f>'[1]1_Xa Ia Trok'!G31+'[1]2_Xa Ia Mron'!G31+'[1]3_Xa Kim Tan'!G31+'[1]4_Xa Chu Rang'!G31+'[1]5_Xa Po To'!G31+'[1]6_Xa Ia Broai'!G31+'[1]7_Xa Ia Tul'!G31+'[1]8_Xa Chu Mo'!G31+'[1]9_Xa Ia KDam'!G31+'[1]10_Off'!G31+'[1]11_Off'!G31+'[1]12_Off'!G31+'[1]13_Off'!G31+'[1]14_Off'!G31+'[1]15_Off'!G31</f>
        <v>0</v>
      </c>
      <c r="H32" s="304">
        <f>'[1]1_Xa Ia Trok'!H31+'[1]2_Xa Ia Mron'!H31+'[1]3_Xa Kim Tan'!H31+'[1]4_Xa Chu Rang'!H31+'[1]5_Xa Po To'!H31+'[1]6_Xa Ia Broai'!H31+'[1]7_Xa Ia Tul'!H31+'[1]8_Xa Chu Mo'!H31+'[1]9_Xa Ia KDam'!H31+'[1]10_Off'!H31+'[1]11_Off'!H31+'[1]12_Off'!H31+'[1]13_Off'!H31+'[1]14_Off'!H31+'[1]15_Off'!H31</f>
        <v>0</v>
      </c>
      <c r="I32" s="304">
        <f>'[1]1_Xa Ia Trok'!I31+'[1]2_Xa Ia Mron'!I31+'[1]3_Xa Kim Tan'!I31+'[1]4_Xa Chu Rang'!I31+'[1]5_Xa Po To'!I31+'[1]6_Xa Ia Broai'!I31+'[1]7_Xa Ia Tul'!I31+'[1]8_Xa Chu Mo'!I31+'[1]9_Xa Ia KDam'!I31+'[1]10_Off'!I31+'[1]11_Off'!I31+'[1]12_Off'!I31+'[1]13_Off'!I31+'[1]14_Off'!I31+'[1]15_Off'!I31</f>
        <v>0</v>
      </c>
      <c r="J32" s="304">
        <f>'[1]1_Xa Ia Trok'!J31+'[1]2_Xa Ia Mron'!J31+'[1]3_Xa Kim Tan'!J31+'[1]4_Xa Chu Rang'!J31+'[1]5_Xa Po To'!J31+'[1]6_Xa Ia Broai'!J31+'[1]7_Xa Ia Tul'!J31+'[1]8_Xa Chu Mo'!J31+'[1]9_Xa Ia KDam'!J31+'[1]10_Off'!J31+'[1]11_Off'!J31+'[1]12_Off'!J31+'[1]13_Off'!J31+'[1]14_Off'!J31+'[1]15_Off'!J31</f>
        <v>0</v>
      </c>
      <c r="K32" s="304">
        <f>'[1]1_Xa Ia Trok'!K31+'[1]2_Xa Ia Mron'!K31+'[1]3_Xa Kim Tan'!K31+'[1]4_Xa Chu Rang'!K31+'[1]5_Xa Po To'!K31+'[1]6_Xa Ia Broai'!K31+'[1]7_Xa Ia Tul'!K31+'[1]8_Xa Chu Mo'!K31+'[1]9_Xa Ia KDam'!K31+'[1]10_Off'!K31+'[1]11_Off'!K31+'[1]12_Off'!K31+'[1]13_Off'!K31+'[1]14_Off'!K31+'[1]15_Off'!K31</f>
        <v>0</v>
      </c>
      <c r="L32" s="304">
        <f>'[1]1_Xa Ia Trok'!L31+'[1]2_Xa Ia Mron'!L31+'[1]3_Xa Kim Tan'!L31+'[1]4_Xa Chu Rang'!L31+'[1]5_Xa Po To'!L31+'[1]6_Xa Ia Broai'!L31+'[1]7_Xa Ia Tul'!L31+'[1]8_Xa Chu Mo'!L31+'[1]9_Xa Ia KDam'!L31+'[1]10_Off'!L31+'[1]11_Off'!L31+'[1]12_Off'!L31+'[1]13_Off'!L31+'[1]14_Off'!L31+'[1]15_Off'!L31</f>
        <v>0</v>
      </c>
      <c r="M32" s="304">
        <f>'[1]1_Xa Ia Trok'!M31+'[1]2_Xa Ia Mron'!M31+'[1]3_Xa Kim Tan'!M31+'[1]4_Xa Chu Rang'!M31+'[1]5_Xa Po To'!M31+'[1]6_Xa Ia Broai'!M31+'[1]7_Xa Ia Tul'!M31+'[1]8_Xa Chu Mo'!M31+'[1]9_Xa Ia KDam'!M31+'[1]10_Off'!M31+'[1]11_Off'!M31+'[1]12_Off'!M31+'[1]13_Off'!M31+'[1]14_Off'!M31+'[1]15_Off'!M31</f>
        <v>0</v>
      </c>
      <c r="N32" s="304">
        <f>'[1]1_Xa Ia Trok'!N31+'[1]2_Xa Ia Mron'!N31+'[1]3_Xa Kim Tan'!N31+'[1]4_Xa Chu Rang'!N31+'[1]5_Xa Po To'!N31+'[1]6_Xa Ia Broai'!N31+'[1]7_Xa Ia Tul'!N31+'[1]8_Xa Chu Mo'!N31+'[1]9_Xa Ia KDam'!N31+'[1]10_Off'!N31+'[1]11_Off'!N31+'[1]12_Off'!N31+'[1]13_Off'!N31+'[1]14_Off'!N31+'[1]15_Off'!N31</f>
        <v>0</v>
      </c>
      <c r="O32" s="304">
        <f>'[1]1_Xa Ia Trok'!O31+'[1]2_Xa Ia Mron'!O31+'[1]3_Xa Kim Tan'!O31+'[1]4_Xa Chu Rang'!O31+'[1]5_Xa Po To'!O31+'[1]6_Xa Ia Broai'!O31+'[1]7_Xa Ia Tul'!O31+'[1]8_Xa Chu Mo'!O31+'[1]9_Xa Ia KDam'!O31+'[1]10_Off'!O31+'[1]11_Off'!O31+'[1]12_Off'!O31+'[1]13_Off'!O31+'[1]14_Off'!O31+'[1]15_Off'!O31</f>
        <v>0</v>
      </c>
      <c r="P32" s="400">
        <f>'[1]1_Xa Ia Trok'!P31+'[1]2_Xa Ia Mron'!P31+'[1]3_Xa Kim Tan'!P31+'[1]4_Xa Chu Rang'!P31+'[1]5_Xa Po To'!P31+'[1]6_Xa Ia Broai'!P31+'[1]7_Xa Ia Tul'!P31+'[1]8_Xa Chu Mo'!P31+'[1]9_Xa Ia KDam'!P31+'[1]10_Off'!P31+'[1]11_Off'!P31+'[1]12_Off'!P31+'[1]13_Off'!P31+'[1]14_Off'!P31+'[1]15_Off'!P31</f>
        <v>0</v>
      </c>
      <c r="Q32" s="304">
        <f>'[1]1_Xa Ia Trok'!Q31+'[1]2_Xa Ia Mron'!Q31+'[1]3_Xa Kim Tan'!Q31+'[1]4_Xa Chu Rang'!Q31+'[1]5_Xa Po To'!Q31+'[1]6_Xa Ia Broai'!Q31+'[1]7_Xa Ia Tul'!Q31+'[1]8_Xa Chu Mo'!Q31+'[1]9_Xa Ia KDam'!Q31+'[1]10_Off'!Q31+'[1]11_Off'!Q31+'[1]12_Off'!Q31+'[1]13_Off'!Q31+'[1]14_Off'!Q31+'[1]15_Off'!Q31</f>
        <v>0</v>
      </c>
      <c r="R32" s="304">
        <f>'[1]1_Xa Ia Trok'!R31+'[1]2_Xa Ia Mron'!R31+'[1]3_Xa Kim Tan'!R31+'[1]4_Xa Chu Rang'!R31+'[1]5_Xa Po To'!R31+'[1]6_Xa Ia Broai'!R31+'[1]7_Xa Ia Tul'!R31+'[1]8_Xa Chu Mo'!R31+'[1]9_Xa Ia KDam'!R31+'[1]10_Off'!R31+'[1]11_Off'!R31+'[1]12_Off'!R31+'[1]13_Off'!R31+'[1]14_Off'!R31+'[1]15_Off'!R31</f>
        <v>0</v>
      </c>
      <c r="S32" s="304">
        <f>'[1]1_Xa Ia Trok'!S31+'[1]2_Xa Ia Mron'!S31+'[1]3_Xa Kim Tan'!S31+'[1]4_Xa Chu Rang'!S31+'[1]5_Xa Po To'!S31+'[1]6_Xa Ia Broai'!S31+'[1]7_Xa Ia Tul'!S31+'[1]8_Xa Chu Mo'!S31+'[1]9_Xa Ia KDam'!S31+'[1]10_Off'!S31+'[1]11_Off'!S31+'[1]12_Off'!S31+'[1]13_Off'!S31+'[1]14_Off'!S31+'[1]15_Off'!S31</f>
        <v>0</v>
      </c>
      <c r="T32" s="304">
        <f>'[1]1_Xa Ia Trok'!T31+'[1]2_Xa Ia Mron'!T31+'[1]3_Xa Kim Tan'!T31+'[1]4_Xa Chu Rang'!T31+'[1]5_Xa Po To'!T31+'[1]6_Xa Ia Broai'!T31+'[1]7_Xa Ia Tul'!T31+'[1]8_Xa Chu Mo'!T31+'[1]9_Xa Ia KDam'!T31+'[1]10_Off'!T31+'[1]11_Off'!T31+'[1]12_Off'!T31+'[1]13_Off'!T31+'[1]14_Off'!T31+'[1]15_Off'!T31</f>
        <v>0</v>
      </c>
      <c r="U32" s="304">
        <f>'[1]1_Xa Ia Trok'!U31+'[1]2_Xa Ia Mron'!U31+'[1]3_Xa Kim Tan'!U31+'[1]4_Xa Chu Rang'!U31+'[1]5_Xa Po To'!U31+'[1]6_Xa Ia Broai'!U31+'[1]7_Xa Ia Tul'!U31+'[1]8_Xa Chu Mo'!U31+'[1]9_Xa Ia KDam'!U31+'[1]10_Off'!U31+'[1]11_Off'!U31+'[1]12_Off'!U31+'[1]13_Off'!U31+'[1]14_Off'!U31+'[1]15_Off'!U31</f>
        <v>0</v>
      </c>
      <c r="V32" s="304">
        <f>'[1]1_Xa Ia Trok'!V31+'[1]2_Xa Ia Mron'!V31+'[1]3_Xa Kim Tan'!V31+'[1]4_Xa Chu Rang'!V31+'[1]5_Xa Po To'!V31+'[1]6_Xa Ia Broai'!V31+'[1]7_Xa Ia Tul'!V31+'[1]8_Xa Chu Mo'!V31+'[1]9_Xa Ia KDam'!V31+'[1]10_Off'!V31+'[1]11_Off'!V31+'[1]12_Off'!V31+'[1]13_Off'!V31+'[1]14_Off'!V31+'[1]15_Off'!V31</f>
        <v>0</v>
      </c>
      <c r="W32" s="304">
        <f>'[1]1_Xa Ia Trok'!W31+'[1]2_Xa Ia Mron'!W31+'[1]3_Xa Kim Tan'!W31+'[1]4_Xa Chu Rang'!W31+'[1]5_Xa Po To'!W31+'[1]6_Xa Ia Broai'!W31+'[1]7_Xa Ia Tul'!W31+'[1]8_Xa Chu Mo'!W31+'[1]9_Xa Ia KDam'!W31+'[1]10_Off'!W31+'[1]11_Off'!W31+'[1]12_Off'!W31+'[1]13_Off'!W31+'[1]14_Off'!W31+'[1]15_Off'!W31</f>
        <v>0</v>
      </c>
      <c r="X32" s="304">
        <f>'[1]1_Xa Ia Trok'!X31+'[1]2_Xa Ia Mron'!X31+'[1]3_Xa Kim Tan'!X31+'[1]4_Xa Chu Rang'!X31+'[1]5_Xa Po To'!X31+'[1]6_Xa Ia Broai'!X31+'[1]7_Xa Ia Tul'!X31+'[1]8_Xa Chu Mo'!X31+'[1]9_Xa Ia KDam'!X31+'[1]10_Off'!X31+'[1]11_Off'!X31+'[1]12_Off'!X31+'[1]13_Off'!X31+'[1]14_Off'!X31+'[1]15_Off'!X31</f>
        <v>0</v>
      </c>
      <c r="Y32" s="304">
        <f>'[1]1_Xa Ia Trok'!Y31+'[1]2_Xa Ia Mron'!Y31+'[1]3_Xa Kim Tan'!Y31+'[1]4_Xa Chu Rang'!Y31+'[1]5_Xa Po To'!Y31+'[1]6_Xa Ia Broai'!Y31+'[1]7_Xa Ia Tul'!Y31+'[1]8_Xa Chu Mo'!Y31+'[1]9_Xa Ia KDam'!Y31+'[1]10_Off'!Y31+'[1]11_Off'!Y31+'[1]12_Off'!Y31+'[1]13_Off'!Y31+'[1]14_Off'!Y31+'[1]15_Off'!Y31</f>
        <v>0</v>
      </c>
      <c r="Z32" s="304">
        <f>'[1]1_Xa Ia Trok'!Z31+'[1]2_Xa Ia Mron'!Z31+'[1]3_Xa Kim Tan'!Z31+'[1]4_Xa Chu Rang'!Z31+'[1]5_Xa Po To'!Z31+'[1]6_Xa Ia Broai'!Z31+'[1]7_Xa Ia Tul'!Z31+'[1]8_Xa Chu Mo'!Z31+'[1]9_Xa Ia KDam'!Z31+'[1]10_Off'!Z31+'[1]11_Off'!Z31+'[1]12_Off'!Z31+'[1]13_Off'!Z31+'[1]14_Off'!Z31+'[1]15_Off'!Z31</f>
        <v>0</v>
      </c>
      <c r="AA32" s="304">
        <f>'[1]1_Xa Ia Trok'!AA31+'[1]2_Xa Ia Mron'!AA31+'[1]3_Xa Kim Tan'!AA31+'[1]4_Xa Chu Rang'!AA31+'[1]5_Xa Po To'!AA31+'[1]6_Xa Ia Broai'!AA31+'[1]7_Xa Ia Tul'!AA31+'[1]8_Xa Chu Mo'!AA31+'[1]9_Xa Ia KDam'!AA31+'[1]10_Off'!AA31+'[1]11_Off'!AA31+'[1]12_Off'!AA31+'[1]13_Off'!AA31+'[1]14_Off'!AA31+'[1]15_Off'!AA31</f>
        <v>0</v>
      </c>
      <c r="AB32" s="304">
        <f>'[1]1_Xa Ia Trok'!AB31+'[1]2_Xa Ia Mron'!AB31+'[1]3_Xa Kim Tan'!AB31+'[1]4_Xa Chu Rang'!AB31+'[1]5_Xa Po To'!AB31+'[1]6_Xa Ia Broai'!AB31+'[1]7_Xa Ia Tul'!AB31+'[1]8_Xa Chu Mo'!AB31+'[1]9_Xa Ia KDam'!AB31+'[1]10_Off'!AB31+'[1]11_Off'!AB31+'[1]12_Off'!AB31+'[1]13_Off'!AB31+'[1]14_Off'!AB31+'[1]15_Off'!AB31</f>
        <v>6.3227679999999999</v>
      </c>
      <c r="AC32" s="304">
        <f>'[1]1_Xa Ia Trok'!AC31+'[1]2_Xa Ia Mron'!AC31+'[1]3_Xa Kim Tan'!AC31+'[1]4_Xa Chu Rang'!AC31+'[1]5_Xa Po To'!AC31+'[1]6_Xa Ia Broai'!AC31+'[1]7_Xa Ia Tul'!AC31+'[1]8_Xa Chu Mo'!AC31+'[1]9_Xa Ia KDam'!AC31+'[1]10_Off'!AC31+'[1]11_Off'!AC31+'[1]12_Off'!AC31+'[1]13_Off'!AC31+'[1]14_Off'!AC31+'[1]15_Off'!AC31</f>
        <v>0</v>
      </c>
      <c r="AD32" s="304">
        <f>'[1]1_Xa Ia Trok'!AD31+'[1]2_Xa Ia Mron'!AD31+'[1]3_Xa Kim Tan'!AD31+'[1]4_Xa Chu Rang'!AD31+'[1]5_Xa Po To'!AD31+'[1]6_Xa Ia Broai'!AD31+'[1]7_Xa Ia Tul'!AD31+'[1]8_Xa Chu Mo'!AD31+'[1]9_Xa Ia KDam'!AD31+'[1]10_Off'!AD31+'[1]11_Off'!AD31+'[1]12_Off'!AD31+'[1]13_Off'!AD31+'[1]14_Off'!AD31+'[1]15_Off'!AD31</f>
        <v>0</v>
      </c>
      <c r="AE32" s="304">
        <f>'[1]1_Xa Ia Trok'!AE31+'[1]2_Xa Ia Mron'!AE31+'[1]3_Xa Kim Tan'!AE31+'[1]4_Xa Chu Rang'!AE31+'[1]5_Xa Po To'!AE31+'[1]6_Xa Ia Broai'!AE31+'[1]7_Xa Ia Tul'!AE31+'[1]8_Xa Chu Mo'!AE31+'[1]9_Xa Ia KDam'!AE31+'[1]10_Off'!AE31+'[1]11_Off'!AE31+'[1]12_Off'!AE31+'[1]13_Off'!AE31+'[1]14_Off'!AE31+'[1]15_Off'!AE31</f>
        <v>0</v>
      </c>
      <c r="AF32" s="304">
        <f>'[1]1_Xa Ia Trok'!AF31+'[1]2_Xa Ia Mron'!AF31+'[1]3_Xa Kim Tan'!AF31+'[1]4_Xa Chu Rang'!AF31+'[1]5_Xa Po To'!AF31+'[1]6_Xa Ia Broai'!AF31+'[1]7_Xa Ia Tul'!AF31+'[1]8_Xa Chu Mo'!AF31+'[1]9_Xa Ia KDam'!AF31+'[1]10_Off'!AF31+'[1]11_Off'!AF31+'[1]12_Off'!AF31+'[1]13_Off'!AF31+'[1]14_Off'!AF31+'[1]15_Off'!AF31</f>
        <v>0</v>
      </c>
      <c r="AG32" s="304">
        <f>'[1]1_Xa Ia Trok'!AG31+'[1]2_Xa Ia Mron'!AG31+'[1]3_Xa Kim Tan'!AG31+'[1]4_Xa Chu Rang'!AG31+'[1]5_Xa Po To'!AG31+'[1]6_Xa Ia Broai'!AG31+'[1]7_Xa Ia Tul'!AG31+'[1]8_Xa Chu Mo'!AG31+'[1]9_Xa Ia KDam'!AG31+'[1]10_Off'!AG31+'[1]11_Off'!AG31+'[1]12_Off'!AG31+'[1]13_Off'!AG31+'[1]14_Off'!AG31+'[1]15_Off'!AG31</f>
        <v>0</v>
      </c>
      <c r="AH32" s="304">
        <f>'[1]1_Xa Ia Trok'!AH31+'[1]2_Xa Ia Mron'!AH31+'[1]3_Xa Kim Tan'!AH31+'[1]4_Xa Chu Rang'!AH31+'[1]5_Xa Po To'!AH31+'[1]6_Xa Ia Broai'!AH31+'[1]7_Xa Ia Tul'!AH31+'[1]8_Xa Chu Mo'!AH31+'[1]9_Xa Ia KDam'!AH31+'[1]10_Off'!AH31+'[1]11_Off'!AH31+'[1]12_Off'!AH31+'[1]13_Off'!AH31+'[1]14_Off'!AH31+'[1]15_Off'!AH31</f>
        <v>0</v>
      </c>
      <c r="AI32" s="304">
        <f>'[1]1_Xa Ia Trok'!AI31+'[1]2_Xa Ia Mron'!AI31+'[1]3_Xa Kim Tan'!AI31+'[1]4_Xa Chu Rang'!AI31+'[1]5_Xa Po To'!AI31+'[1]6_Xa Ia Broai'!AI31+'[1]7_Xa Ia Tul'!AI31+'[1]8_Xa Chu Mo'!AI31+'[1]9_Xa Ia KDam'!AI31+'[1]10_Off'!AI31+'[1]11_Off'!AI31+'[1]12_Off'!AI31+'[1]13_Off'!AI31+'[1]14_Off'!AI31+'[1]15_Off'!AI31</f>
        <v>0</v>
      </c>
      <c r="AJ32" s="304">
        <f>'[1]1_Xa Ia Trok'!AJ31+'[1]2_Xa Ia Mron'!AJ31+'[1]3_Xa Kim Tan'!AJ31+'[1]4_Xa Chu Rang'!AJ31+'[1]5_Xa Po To'!AJ31+'[1]6_Xa Ia Broai'!AJ31+'[1]7_Xa Ia Tul'!AJ31+'[1]8_Xa Chu Mo'!AJ31+'[1]9_Xa Ia KDam'!AJ31+'[1]10_Off'!AJ31+'[1]11_Off'!AJ31+'[1]12_Off'!AJ31+'[1]13_Off'!AJ31+'[1]14_Off'!AJ31+'[1]15_Off'!AJ31</f>
        <v>0</v>
      </c>
      <c r="AK32" s="304">
        <f>'[1]1_Xa Ia Trok'!AK31+'[1]2_Xa Ia Mron'!AK31+'[1]3_Xa Kim Tan'!AK31+'[1]4_Xa Chu Rang'!AK31+'[1]5_Xa Po To'!AK31+'[1]6_Xa Ia Broai'!AK31+'[1]7_Xa Ia Tul'!AK31+'[1]8_Xa Chu Mo'!AK31+'[1]9_Xa Ia KDam'!AK31+'[1]10_Off'!AK31+'[1]11_Off'!AK31+'[1]12_Off'!AK31+'[1]13_Off'!AK31+'[1]14_Off'!AK31+'[1]15_Off'!AK31</f>
        <v>0</v>
      </c>
      <c r="AL32" s="304">
        <f>'[1]1_Xa Ia Trok'!AL31+'[1]2_Xa Ia Mron'!AL31+'[1]3_Xa Kim Tan'!AL31+'[1]4_Xa Chu Rang'!AL31+'[1]5_Xa Po To'!AL31+'[1]6_Xa Ia Broai'!AL31+'[1]7_Xa Ia Tul'!AL31+'[1]8_Xa Chu Mo'!AL31+'[1]9_Xa Ia KDam'!AL31+'[1]10_Off'!AL31+'[1]11_Off'!AL31+'[1]12_Off'!AL31+'[1]13_Off'!AL31+'[1]14_Off'!AL31+'[1]15_Off'!AL31</f>
        <v>0</v>
      </c>
      <c r="AM32" s="304">
        <f>'[1]1_Xa Ia Trok'!AM31+'[1]2_Xa Ia Mron'!AM31+'[1]3_Xa Kim Tan'!AM31+'[1]4_Xa Chu Rang'!AM31+'[1]5_Xa Po To'!AM31+'[1]6_Xa Ia Broai'!AM31+'[1]7_Xa Ia Tul'!AM31+'[1]8_Xa Chu Mo'!AM31+'[1]9_Xa Ia KDam'!AM31+'[1]10_Off'!AM31+'[1]11_Off'!AM31+'[1]12_Off'!AM31+'[1]13_Off'!AM31+'[1]14_Off'!AM31+'[1]15_Off'!AM31</f>
        <v>0</v>
      </c>
      <c r="AN32" s="304">
        <f>'[1]1_Xa Ia Trok'!AN31+'[1]2_Xa Ia Mron'!AN31+'[1]3_Xa Kim Tan'!AN31+'[1]4_Xa Chu Rang'!AN31+'[1]5_Xa Po To'!AN31+'[1]6_Xa Ia Broai'!AN31+'[1]7_Xa Ia Tul'!AN31+'[1]8_Xa Chu Mo'!AN31+'[1]9_Xa Ia KDam'!AN31+'[1]10_Off'!AN31+'[1]11_Off'!AN31+'[1]12_Off'!AN31+'[1]13_Off'!AN31+'[1]14_Off'!AN31+'[1]15_Off'!AN31</f>
        <v>0</v>
      </c>
      <c r="AO32" s="304">
        <f>'[1]1_Xa Ia Trok'!AO31+'[1]2_Xa Ia Mron'!AO31+'[1]3_Xa Kim Tan'!AO31+'[1]4_Xa Chu Rang'!AO31+'[1]5_Xa Po To'!AO31+'[1]6_Xa Ia Broai'!AO31+'[1]7_Xa Ia Tul'!AO31+'[1]8_Xa Chu Mo'!AO31+'[1]9_Xa Ia KDam'!AO31+'[1]10_Off'!AO31+'[1]11_Off'!AO31+'[1]12_Off'!AO31+'[1]13_Off'!AO31+'[1]14_Off'!AO31+'[1]15_Off'!AO31</f>
        <v>0</v>
      </c>
      <c r="AP32" s="304">
        <f>'[1]1_Xa Ia Trok'!AP31+'[1]2_Xa Ia Mron'!AP31+'[1]3_Xa Kim Tan'!AP31+'[1]4_Xa Chu Rang'!AP31+'[1]5_Xa Po To'!AP31+'[1]6_Xa Ia Broai'!AP31+'[1]7_Xa Ia Tul'!AP31+'[1]8_Xa Chu Mo'!AP31+'[1]9_Xa Ia KDam'!AP31+'[1]10_Off'!AP31+'[1]11_Off'!AP31+'[1]12_Off'!AP31+'[1]13_Off'!AP31+'[1]14_Off'!AP31+'[1]15_Off'!AP31</f>
        <v>0</v>
      </c>
      <c r="AQ32" s="400">
        <f>'[1]1_Xa Ia Trok'!AQ31+'[1]2_Xa Ia Mron'!AQ31+'[1]3_Xa Kim Tan'!AQ31+'[1]4_Xa Chu Rang'!AQ31+'[1]5_Xa Po To'!AQ31+'[1]6_Xa Ia Broai'!AQ31+'[1]7_Xa Ia Tul'!AQ31+'[1]8_Xa Chu Mo'!AQ31+'[1]9_Xa Ia KDam'!AQ31+'[1]10_Off'!AQ31+'[1]11_Off'!AQ31+'[1]12_Off'!AQ31+'[1]13_Off'!AQ31+'[1]14_Off'!AQ31+'[1]15_Off'!AQ31</f>
        <v>0</v>
      </c>
      <c r="AR32" s="304">
        <f>'[1]1_Xa Ia Trok'!AR31+'[1]2_Xa Ia Mron'!AR31+'[1]3_Xa Kim Tan'!AR31+'[1]4_Xa Chu Rang'!AR31+'[1]5_Xa Po To'!AR31+'[1]6_Xa Ia Broai'!AR31+'[1]7_Xa Ia Tul'!AR31+'[1]8_Xa Chu Mo'!AR31+'[1]9_Xa Ia KDam'!AR31+'[1]10_Off'!AR31+'[1]11_Off'!AR31+'[1]12_Off'!AR31+'[1]13_Off'!AR31+'[1]14_Off'!AR31+'[1]15_Off'!AR31</f>
        <v>0</v>
      </c>
      <c r="AS32" s="304">
        <f>'[1]1_Xa Ia Trok'!AS31+'[1]2_Xa Ia Mron'!AS31+'[1]3_Xa Kim Tan'!AS31+'[1]4_Xa Chu Rang'!AS31+'[1]5_Xa Po To'!AS31+'[1]6_Xa Ia Broai'!AS31+'[1]7_Xa Ia Tul'!AS31+'[1]8_Xa Chu Mo'!AS31+'[1]9_Xa Ia KDam'!AS31+'[1]10_Off'!AS31+'[1]11_Off'!AS31+'[1]12_Off'!AS31+'[1]13_Off'!AS31+'[1]14_Off'!AS31+'[1]15_Off'!AS31</f>
        <v>6.5027679999999997</v>
      </c>
    </row>
    <row r="33" spans="1:45" s="133" customFormat="1" ht="15.95" customHeight="1" x14ac:dyDescent="0.25">
      <c r="A33" s="402">
        <v>2.13</v>
      </c>
      <c r="B33" s="67" t="s">
        <v>70</v>
      </c>
      <c r="C33" s="1" t="s">
        <v>71</v>
      </c>
      <c r="D33" s="304">
        <f>'02 CH'!G44</f>
        <v>719.88530700000001</v>
      </c>
      <c r="E33" s="400">
        <f t="shared" si="0"/>
        <v>0</v>
      </c>
      <c r="F33" s="304">
        <f>'[1]1_Xa Ia Trok'!F32+'[1]2_Xa Ia Mron'!F32+'[1]3_Xa Kim Tan'!F32+'[1]4_Xa Chu Rang'!F32+'[1]5_Xa Po To'!F32+'[1]6_Xa Ia Broai'!F32+'[1]7_Xa Ia Tul'!F32+'[1]8_Xa Chu Mo'!F32+'[1]9_Xa Ia KDam'!F32+'[1]10_Off'!F32+'[1]11_Off'!F32+'[1]12_Off'!F32+'[1]13_Off'!F32+'[1]14_Off'!F32+'[1]15_Off'!F32</f>
        <v>0</v>
      </c>
      <c r="G33" s="304">
        <f>'[1]1_Xa Ia Trok'!G32+'[1]2_Xa Ia Mron'!G32+'[1]3_Xa Kim Tan'!G32+'[1]4_Xa Chu Rang'!G32+'[1]5_Xa Po To'!G32+'[1]6_Xa Ia Broai'!G32+'[1]7_Xa Ia Tul'!G32+'[1]8_Xa Chu Mo'!G32+'[1]9_Xa Ia KDam'!G32+'[1]10_Off'!G32+'[1]11_Off'!G32+'[1]12_Off'!G32+'[1]13_Off'!G32+'[1]14_Off'!G32+'[1]15_Off'!G32</f>
        <v>0</v>
      </c>
      <c r="H33" s="304">
        <f>'[1]1_Xa Ia Trok'!H32+'[1]2_Xa Ia Mron'!H32+'[1]3_Xa Kim Tan'!H32+'[1]4_Xa Chu Rang'!H32+'[1]5_Xa Po To'!H32+'[1]6_Xa Ia Broai'!H32+'[1]7_Xa Ia Tul'!H32+'[1]8_Xa Chu Mo'!H32+'[1]9_Xa Ia KDam'!H32+'[1]10_Off'!H32+'[1]11_Off'!H32+'[1]12_Off'!H32+'[1]13_Off'!H32+'[1]14_Off'!H32+'[1]15_Off'!H32</f>
        <v>0</v>
      </c>
      <c r="I33" s="304">
        <f>'[1]1_Xa Ia Trok'!I32+'[1]2_Xa Ia Mron'!I32+'[1]3_Xa Kim Tan'!I32+'[1]4_Xa Chu Rang'!I32+'[1]5_Xa Po To'!I32+'[1]6_Xa Ia Broai'!I32+'[1]7_Xa Ia Tul'!I32+'[1]8_Xa Chu Mo'!I32+'[1]9_Xa Ia KDam'!I32+'[1]10_Off'!I32+'[1]11_Off'!I32+'[1]12_Off'!I32+'[1]13_Off'!I32+'[1]14_Off'!I32+'[1]15_Off'!I32</f>
        <v>0</v>
      </c>
      <c r="J33" s="304">
        <f>'[1]1_Xa Ia Trok'!J32+'[1]2_Xa Ia Mron'!J32+'[1]3_Xa Kim Tan'!J32+'[1]4_Xa Chu Rang'!J32+'[1]5_Xa Po To'!J32+'[1]6_Xa Ia Broai'!J32+'[1]7_Xa Ia Tul'!J32+'[1]8_Xa Chu Mo'!J32+'[1]9_Xa Ia KDam'!J32+'[1]10_Off'!J32+'[1]11_Off'!J32+'[1]12_Off'!J32+'[1]13_Off'!J32+'[1]14_Off'!J32+'[1]15_Off'!J32</f>
        <v>0</v>
      </c>
      <c r="K33" s="304">
        <f>'[1]1_Xa Ia Trok'!K32+'[1]2_Xa Ia Mron'!K32+'[1]3_Xa Kim Tan'!K32+'[1]4_Xa Chu Rang'!K32+'[1]5_Xa Po To'!K32+'[1]6_Xa Ia Broai'!K32+'[1]7_Xa Ia Tul'!K32+'[1]8_Xa Chu Mo'!K32+'[1]9_Xa Ia KDam'!K32+'[1]10_Off'!K32+'[1]11_Off'!K32+'[1]12_Off'!K32+'[1]13_Off'!K32+'[1]14_Off'!K32+'[1]15_Off'!K32</f>
        <v>0</v>
      </c>
      <c r="L33" s="304">
        <f>'[1]1_Xa Ia Trok'!L32+'[1]2_Xa Ia Mron'!L32+'[1]3_Xa Kim Tan'!L32+'[1]4_Xa Chu Rang'!L32+'[1]5_Xa Po To'!L32+'[1]6_Xa Ia Broai'!L32+'[1]7_Xa Ia Tul'!L32+'[1]8_Xa Chu Mo'!L32+'[1]9_Xa Ia KDam'!L32+'[1]10_Off'!L32+'[1]11_Off'!L32+'[1]12_Off'!L32+'[1]13_Off'!L32+'[1]14_Off'!L32+'[1]15_Off'!L32</f>
        <v>0</v>
      </c>
      <c r="M33" s="304">
        <f>'[1]1_Xa Ia Trok'!M32+'[1]2_Xa Ia Mron'!M32+'[1]3_Xa Kim Tan'!M32+'[1]4_Xa Chu Rang'!M32+'[1]5_Xa Po To'!M32+'[1]6_Xa Ia Broai'!M32+'[1]7_Xa Ia Tul'!M32+'[1]8_Xa Chu Mo'!M32+'[1]9_Xa Ia KDam'!M32+'[1]10_Off'!M32+'[1]11_Off'!M32+'[1]12_Off'!M32+'[1]13_Off'!M32+'[1]14_Off'!M32+'[1]15_Off'!M32</f>
        <v>0</v>
      </c>
      <c r="N33" s="304">
        <f>'[1]1_Xa Ia Trok'!N32+'[1]2_Xa Ia Mron'!N32+'[1]3_Xa Kim Tan'!N32+'[1]4_Xa Chu Rang'!N32+'[1]5_Xa Po To'!N32+'[1]6_Xa Ia Broai'!N32+'[1]7_Xa Ia Tul'!N32+'[1]8_Xa Chu Mo'!N32+'[1]9_Xa Ia KDam'!N32+'[1]10_Off'!N32+'[1]11_Off'!N32+'[1]12_Off'!N32+'[1]13_Off'!N32+'[1]14_Off'!N32+'[1]15_Off'!N32</f>
        <v>0</v>
      </c>
      <c r="O33" s="304">
        <f>'[1]1_Xa Ia Trok'!O32+'[1]2_Xa Ia Mron'!O32+'[1]3_Xa Kim Tan'!O32+'[1]4_Xa Chu Rang'!O32+'[1]5_Xa Po To'!O32+'[1]6_Xa Ia Broai'!O32+'[1]7_Xa Ia Tul'!O32+'[1]8_Xa Chu Mo'!O32+'[1]9_Xa Ia KDam'!O32+'[1]10_Off'!O32+'[1]11_Off'!O32+'[1]12_Off'!O32+'[1]13_Off'!O32+'[1]14_Off'!O32+'[1]15_Off'!O32</f>
        <v>0</v>
      </c>
      <c r="P33" s="400">
        <f>'[1]1_Xa Ia Trok'!P32+'[1]2_Xa Ia Mron'!P32+'[1]3_Xa Kim Tan'!P32+'[1]4_Xa Chu Rang'!P32+'[1]5_Xa Po To'!P32+'[1]6_Xa Ia Broai'!P32+'[1]7_Xa Ia Tul'!P32+'[1]8_Xa Chu Mo'!P32+'[1]9_Xa Ia KDam'!P32+'[1]10_Off'!P32+'[1]11_Off'!P32+'[1]12_Off'!P32+'[1]13_Off'!P32+'[1]14_Off'!P32+'[1]15_Off'!P32</f>
        <v>3.0034000000000001</v>
      </c>
      <c r="Q33" s="304">
        <f>'[1]1_Xa Ia Trok'!Q32+'[1]2_Xa Ia Mron'!Q32+'[1]3_Xa Kim Tan'!Q32+'[1]4_Xa Chu Rang'!Q32+'[1]5_Xa Po To'!Q32+'[1]6_Xa Ia Broai'!Q32+'[1]7_Xa Ia Tul'!Q32+'[1]8_Xa Chu Mo'!Q32+'[1]9_Xa Ia KDam'!Q32+'[1]10_Off'!Q32+'[1]11_Off'!Q32+'[1]12_Off'!Q32+'[1]13_Off'!Q32+'[1]14_Off'!Q32+'[1]15_Off'!Q32</f>
        <v>0</v>
      </c>
      <c r="R33" s="304">
        <f>'[1]1_Xa Ia Trok'!R32+'[1]2_Xa Ia Mron'!R32+'[1]3_Xa Kim Tan'!R32+'[1]4_Xa Chu Rang'!R32+'[1]5_Xa Po To'!R32+'[1]6_Xa Ia Broai'!R32+'[1]7_Xa Ia Tul'!R32+'[1]8_Xa Chu Mo'!R32+'[1]9_Xa Ia KDam'!R32+'[1]10_Off'!R32+'[1]11_Off'!R32+'[1]12_Off'!R32+'[1]13_Off'!R32+'[1]14_Off'!R32+'[1]15_Off'!R32</f>
        <v>0</v>
      </c>
      <c r="S33" s="304">
        <f>'[1]1_Xa Ia Trok'!S32+'[1]2_Xa Ia Mron'!S32+'[1]3_Xa Kim Tan'!S32+'[1]4_Xa Chu Rang'!S32+'[1]5_Xa Po To'!S32+'[1]6_Xa Ia Broai'!S32+'[1]7_Xa Ia Tul'!S32+'[1]8_Xa Chu Mo'!S32+'[1]9_Xa Ia KDam'!S32+'[1]10_Off'!S32+'[1]11_Off'!S32+'[1]12_Off'!S32+'[1]13_Off'!S32+'[1]14_Off'!S32+'[1]15_Off'!S32</f>
        <v>0</v>
      </c>
      <c r="T33" s="304">
        <f>'[1]1_Xa Ia Trok'!T32+'[1]2_Xa Ia Mron'!T32+'[1]3_Xa Kim Tan'!T32+'[1]4_Xa Chu Rang'!T32+'[1]5_Xa Po To'!T32+'[1]6_Xa Ia Broai'!T32+'[1]7_Xa Ia Tul'!T32+'[1]8_Xa Chu Mo'!T32+'[1]9_Xa Ia KDam'!T32+'[1]10_Off'!T32+'[1]11_Off'!T32+'[1]12_Off'!T32+'[1]13_Off'!T32+'[1]14_Off'!T32+'[1]15_Off'!T32</f>
        <v>0</v>
      </c>
      <c r="U33" s="304">
        <f>'[1]1_Xa Ia Trok'!U32+'[1]2_Xa Ia Mron'!U32+'[1]3_Xa Kim Tan'!U32+'[1]4_Xa Chu Rang'!U32+'[1]5_Xa Po To'!U32+'[1]6_Xa Ia Broai'!U32+'[1]7_Xa Ia Tul'!U32+'[1]8_Xa Chu Mo'!U32+'[1]9_Xa Ia KDam'!U32+'[1]10_Off'!U32+'[1]11_Off'!U32+'[1]12_Off'!U32+'[1]13_Off'!U32+'[1]14_Off'!U32+'[1]15_Off'!U32</f>
        <v>0</v>
      </c>
      <c r="V33" s="304">
        <f>'[1]1_Xa Ia Trok'!V32+'[1]2_Xa Ia Mron'!V32+'[1]3_Xa Kim Tan'!V32+'[1]4_Xa Chu Rang'!V32+'[1]5_Xa Po To'!V32+'[1]6_Xa Ia Broai'!V32+'[1]7_Xa Ia Tul'!V32+'[1]8_Xa Chu Mo'!V32+'[1]9_Xa Ia KDam'!V32+'[1]10_Off'!V32+'[1]11_Off'!V32+'[1]12_Off'!V32+'[1]13_Off'!V32+'[1]14_Off'!V32+'[1]15_Off'!V32</f>
        <v>1.7999999999999998</v>
      </c>
      <c r="W33" s="304">
        <f>'[1]1_Xa Ia Trok'!W32+'[1]2_Xa Ia Mron'!W32+'[1]3_Xa Kim Tan'!W32+'[1]4_Xa Chu Rang'!W32+'[1]5_Xa Po To'!W32+'[1]6_Xa Ia Broai'!W32+'[1]7_Xa Ia Tul'!W32+'[1]8_Xa Chu Mo'!W32+'[1]9_Xa Ia KDam'!W32+'[1]10_Off'!W32+'[1]11_Off'!W32+'[1]12_Off'!W32+'[1]13_Off'!W32+'[1]14_Off'!W32+'[1]15_Off'!W32</f>
        <v>1.2</v>
      </c>
      <c r="X33" s="304">
        <f>'[1]1_Xa Ia Trok'!X32+'[1]2_Xa Ia Mron'!X32+'[1]3_Xa Kim Tan'!X32+'[1]4_Xa Chu Rang'!X32+'[1]5_Xa Po To'!X32+'[1]6_Xa Ia Broai'!X32+'[1]7_Xa Ia Tul'!X32+'[1]8_Xa Chu Mo'!X32+'[1]9_Xa Ia KDam'!X32+'[1]10_Off'!X32+'[1]11_Off'!X32+'[1]12_Off'!X32+'[1]13_Off'!X32+'[1]14_Off'!X32+'[1]15_Off'!X32</f>
        <v>0</v>
      </c>
      <c r="Y33" s="304">
        <f>'[1]1_Xa Ia Trok'!Y32+'[1]2_Xa Ia Mron'!Y32+'[1]3_Xa Kim Tan'!Y32+'[1]4_Xa Chu Rang'!Y32+'[1]5_Xa Po To'!Y32+'[1]6_Xa Ia Broai'!Y32+'[1]7_Xa Ia Tul'!Y32+'[1]8_Xa Chu Mo'!Y32+'[1]9_Xa Ia KDam'!Y32+'[1]10_Off'!Y32+'[1]11_Off'!Y32+'[1]12_Off'!Y32+'[1]13_Off'!Y32+'[1]14_Off'!Y32+'[1]15_Off'!Y32</f>
        <v>3.3999999999999994E-3</v>
      </c>
      <c r="Z33" s="304">
        <f>'[1]1_Xa Ia Trok'!Z32+'[1]2_Xa Ia Mron'!Z32+'[1]3_Xa Kim Tan'!Z32+'[1]4_Xa Chu Rang'!Z32+'[1]5_Xa Po To'!Z32+'[1]6_Xa Ia Broai'!Z32+'[1]7_Xa Ia Tul'!Z32+'[1]8_Xa Chu Mo'!Z32+'[1]9_Xa Ia KDam'!Z32+'[1]10_Off'!Z32+'[1]11_Off'!Z32+'[1]12_Off'!Z32+'[1]13_Off'!Z32+'[1]14_Off'!Z32+'[1]15_Off'!Z32</f>
        <v>0</v>
      </c>
      <c r="AA33" s="304">
        <f>'[1]1_Xa Ia Trok'!AA32+'[1]2_Xa Ia Mron'!AA32+'[1]3_Xa Kim Tan'!AA32+'[1]4_Xa Chu Rang'!AA32+'[1]5_Xa Po To'!AA32+'[1]6_Xa Ia Broai'!AA32+'[1]7_Xa Ia Tul'!AA32+'[1]8_Xa Chu Mo'!AA32+'[1]9_Xa Ia KDam'!AA32+'[1]10_Off'!AA32+'[1]11_Off'!AA32+'[1]12_Off'!AA32+'[1]13_Off'!AA32+'[1]14_Off'!AA32+'[1]15_Off'!AA32</f>
        <v>0</v>
      </c>
      <c r="AB33" s="304">
        <f>'[1]1_Xa Ia Trok'!AB32+'[1]2_Xa Ia Mron'!AB32+'[1]3_Xa Kim Tan'!AB32+'[1]4_Xa Chu Rang'!AB32+'[1]5_Xa Po To'!AB32+'[1]6_Xa Ia Broai'!AB32+'[1]7_Xa Ia Tul'!AB32+'[1]8_Xa Chu Mo'!AB32+'[1]9_Xa Ia KDam'!AB32+'[1]10_Off'!AB32+'[1]11_Off'!AB32+'[1]12_Off'!AB32+'[1]13_Off'!AB32+'[1]14_Off'!AB32+'[1]15_Off'!AB32</f>
        <v>0</v>
      </c>
      <c r="AC33" s="304">
        <f>'[1]1_Xa Ia Trok'!AC32+'[1]2_Xa Ia Mron'!AC32+'[1]3_Xa Kim Tan'!AC32+'[1]4_Xa Chu Rang'!AC32+'[1]5_Xa Po To'!AC32+'[1]6_Xa Ia Broai'!AC32+'[1]7_Xa Ia Tul'!AC32+'[1]8_Xa Chu Mo'!AC32+'[1]9_Xa Ia KDam'!AC32+'[1]10_Off'!AC32+'[1]11_Off'!AC32+'[1]12_Off'!AC32+'[1]13_Off'!AC32+'[1]14_Off'!AC32+'[1]15_Off'!AC32</f>
        <v>716.88190700000007</v>
      </c>
      <c r="AD33" s="304">
        <f>'[1]1_Xa Ia Trok'!AD32+'[1]2_Xa Ia Mron'!AD32+'[1]3_Xa Kim Tan'!AD32+'[1]4_Xa Chu Rang'!AD32+'[1]5_Xa Po To'!AD32+'[1]6_Xa Ia Broai'!AD32+'[1]7_Xa Ia Tul'!AD32+'[1]8_Xa Chu Mo'!AD32+'[1]9_Xa Ia KDam'!AD32+'[1]10_Off'!AD32+'[1]11_Off'!AD32+'[1]12_Off'!AD32+'[1]13_Off'!AD32+'[1]14_Off'!AD32+'[1]15_Off'!AD32</f>
        <v>0</v>
      </c>
      <c r="AE33" s="304">
        <f>'[1]1_Xa Ia Trok'!AE32+'[1]2_Xa Ia Mron'!AE32+'[1]3_Xa Kim Tan'!AE32+'[1]4_Xa Chu Rang'!AE32+'[1]5_Xa Po To'!AE32+'[1]6_Xa Ia Broai'!AE32+'[1]7_Xa Ia Tul'!AE32+'[1]8_Xa Chu Mo'!AE32+'[1]9_Xa Ia KDam'!AE32+'[1]10_Off'!AE32+'[1]11_Off'!AE32+'[1]12_Off'!AE32+'[1]13_Off'!AE32+'[1]14_Off'!AE32+'[1]15_Off'!AE32</f>
        <v>0</v>
      </c>
      <c r="AF33" s="304">
        <f>'[1]1_Xa Ia Trok'!AF32+'[1]2_Xa Ia Mron'!AF32+'[1]3_Xa Kim Tan'!AF32+'[1]4_Xa Chu Rang'!AF32+'[1]5_Xa Po To'!AF32+'[1]6_Xa Ia Broai'!AF32+'[1]7_Xa Ia Tul'!AF32+'[1]8_Xa Chu Mo'!AF32+'[1]9_Xa Ia KDam'!AF32+'[1]10_Off'!AF32+'[1]11_Off'!AF32+'[1]12_Off'!AF32+'[1]13_Off'!AF32+'[1]14_Off'!AF32+'[1]15_Off'!AF32</f>
        <v>0</v>
      </c>
      <c r="AG33" s="304">
        <f>'[1]1_Xa Ia Trok'!AG32+'[1]2_Xa Ia Mron'!AG32+'[1]3_Xa Kim Tan'!AG32+'[1]4_Xa Chu Rang'!AG32+'[1]5_Xa Po To'!AG32+'[1]6_Xa Ia Broai'!AG32+'[1]7_Xa Ia Tul'!AG32+'[1]8_Xa Chu Mo'!AG32+'[1]9_Xa Ia KDam'!AG32+'[1]10_Off'!AG32+'[1]11_Off'!AG32+'[1]12_Off'!AG32+'[1]13_Off'!AG32+'[1]14_Off'!AG32+'[1]15_Off'!AG32</f>
        <v>0</v>
      </c>
      <c r="AH33" s="304">
        <f>'[1]1_Xa Ia Trok'!AH32+'[1]2_Xa Ia Mron'!AH32+'[1]3_Xa Kim Tan'!AH32+'[1]4_Xa Chu Rang'!AH32+'[1]5_Xa Po To'!AH32+'[1]6_Xa Ia Broai'!AH32+'[1]7_Xa Ia Tul'!AH32+'[1]8_Xa Chu Mo'!AH32+'[1]9_Xa Ia KDam'!AH32+'[1]10_Off'!AH32+'[1]11_Off'!AH32+'[1]12_Off'!AH32+'[1]13_Off'!AH32+'[1]14_Off'!AH32+'[1]15_Off'!AH32</f>
        <v>0</v>
      </c>
      <c r="AI33" s="304">
        <f>'[1]1_Xa Ia Trok'!AI32+'[1]2_Xa Ia Mron'!AI32+'[1]3_Xa Kim Tan'!AI32+'[1]4_Xa Chu Rang'!AI32+'[1]5_Xa Po To'!AI32+'[1]6_Xa Ia Broai'!AI32+'[1]7_Xa Ia Tul'!AI32+'[1]8_Xa Chu Mo'!AI32+'[1]9_Xa Ia KDam'!AI32+'[1]10_Off'!AI32+'[1]11_Off'!AI32+'[1]12_Off'!AI32+'[1]13_Off'!AI32+'[1]14_Off'!AI32+'[1]15_Off'!AI32</f>
        <v>0</v>
      </c>
      <c r="AJ33" s="304">
        <f>'[1]1_Xa Ia Trok'!AJ32+'[1]2_Xa Ia Mron'!AJ32+'[1]3_Xa Kim Tan'!AJ32+'[1]4_Xa Chu Rang'!AJ32+'[1]5_Xa Po To'!AJ32+'[1]6_Xa Ia Broai'!AJ32+'[1]7_Xa Ia Tul'!AJ32+'[1]8_Xa Chu Mo'!AJ32+'[1]9_Xa Ia KDam'!AJ32+'[1]10_Off'!AJ32+'[1]11_Off'!AJ32+'[1]12_Off'!AJ32+'[1]13_Off'!AJ32+'[1]14_Off'!AJ32+'[1]15_Off'!AJ32</f>
        <v>0</v>
      </c>
      <c r="AK33" s="304">
        <f>'[1]1_Xa Ia Trok'!AK32+'[1]2_Xa Ia Mron'!AK32+'[1]3_Xa Kim Tan'!AK32+'[1]4_Xa Chu Rang'!AK32+'[1]5_Xa Po To'!AK32+'[1]6_Xa Ia Broai'!AK32+'[1]7_Xa Ia Tul'!AK32+'[1]8_Xa Chu Mo'!AK32+'[1]9_Xa Ia KDam'!AK32+'[1]10_Off'!AK32+'[1]11_Off'!AK32+'[1]12_Off'!AK32+'[1]13_Off'!AK32+'[1]14_Off'!AK32+'[1]15_Off'!AK32</f>
        <v>0</v>
      </c>
      <c r="AL33" s="304">
        <f>'[1]1_Xa Ia Trok'!AL32+'[1]2_Xa Ia Mron'!AL32+'[1]3_Xa Kim Tan'!AL32+'[1]4_Xa Chu Rang'!AL32+'[1]5_Xa Po To'!AL32+'[1]6_Xa Ia Broai'!AL32+'[1]7_Xa Ia Tul'!AL32+'[1]8_Xa Chu Mo'!AL32+'[1]9_Xa Ia KDam'!AL32+'[1]10_Off'!AL32+'[1]11_Off'!AL32+'[1]12_Off'!AL32+'[1]13_Off'!AL32+'[1]14_Off'!AL32+'[1]15_Off'!AL32</f>
        <v>0</v>
      </c>
      <c r="AM33" s="304">
        <f>'[1]1_Xa Ia Trok'!AM32+'[1]2_Xa Ia Mron'!AM32+'[1]3_Xa Kim Tan'!AM32+'[1]4_Xa Chu Rang'!AM32+'[1]5_Xa Po To'!AM32+'[1]6_Xa Ia Broai'!AM32+'[1]7_Xa Ia Tul'!AM32+'[1]8_Xa Chu Mo'!AM32+'[1]9_Xa Ia KDam'!AM32+'[1]10_Off'!AM32+'[1]11_Off'!AM32+'[1]12_Off'!AM32+'[1]13_Off'!AM32+'[1]14_Off'!AM32+'[1]15_Off'!AM32</f>
        <v>0</v>
      </c>
      <c r="AN33" s="304">
        <f>'[1]1_Xa Ia Trok'!AN32+'[1]2_Xa Ia Mron'!AN32+'[1]3_Xa Kim Tan'!AN32+'[1]4_Xa Chu Rang'!AN32+'[1]5_Xa Po To'!AN32+'[1]6_Xa Ia Broai'!AN32+'[1]7_Xa Ia Tul'!AN32+'[1]8_Xa Chu Mo'!AN32+'[1]9_Xa Ia KDam'!AN32+'[1]10_Off'!AN32+'[1]11_Off'!AN32+'[1]12_Off'!AN32+'[1]13_Off'!AN32+'[1]14_Off'!AN32+'[1]15_Off'!AN32</f>
        <v>0</v>
      </c>
      <c r="AO33" s="304">
        <f>'[1]1_Xa Ia Trok'!AO32+'[1]2_Xa Ia Mron'!AO32+'[1]3_Xa Kim Tan'!AO32+'[1]4_Xa Chu Rang'!AO32+'[1]5_Xa Po To'!AO32+'[1]6_Xa Ia Broai'!AO32+'[1]7_Xa Ia Tul'!AO32+'[1]8_Xa Chu Mo'!AO32+'[1]9_Xa Ia KDam'!AO32+'[1]10_Off'!AO32+'[1]11_Off'!AO32+'[1]12_Off'!AO32+'[1]13_Off'!AO32+'[1]14_Off'!AO32+'[1]15_Off'!AO32</f>
        <v>0</v>
      </c>
      <c r="AP33" s="304">
        <f>'[1]1_Xa Ia Trok'!AP32+'[1]2_Xa Ia Mron'!AP32+'[1]3_Xa Kim Tan'!AP32+'[1]4_Xa Chu Rang'!AP32+'[1]5_Xa Po To'!AP32+'[1]6_Xa Ia Broai'!AP32+'[1]7_Xa Ia Tul'!AP32+'[1]8_Xa Chu Mo'!AP32+'[1]9_Xa Ia KDam'!AP32+'[1]10_Off'!AP32+'[1]11_Off'!AP32+'[1]12_Off'!AP32+'[1]13_Off'!AP32+'[1]14_Off'!AP32+'[1]15_Off'!AP32</f>
        <v>0</v>
      </c>
      <c r="AQ33" s="400">
        <f>'[1]1_Xa Ia Trok'!AQ32+'[1]2_Xa Ia Mron'!AQ32+'[1]3_Xa Kim Tan'!AQ32+'[1]4_Xa Chu Rang'!AQ32+'[1]5_Xa Po To'!AQ32+'[1]6_Xa Ia Broai'!AQ32+'[1]7_Xa Ia Tul'!AQ32+'[1]8_Xa Chu Mo'!AQ32+'[1]9_Xa Ia KDam'!AQ32+'[1]10_Off'!AQ32+'[1]11_Off'!AQ32+'[1]12_Off'!AQ32+'[1]13_Off'!AQ32+'[1]14_Off'!AQ32+'[1]15_Off'!AQ32</f>
        <v>0</v>
      </c>
      <c r="AR33" s="304">
        <f>'[1]1_Xa Ia Trok'!AR32+'[1]2_Xa Ia Mron'!AR32+'[1]3_Xa Kim Tan'!AR32+'[1]4_Xa Chu Rang'!AR32+'[1]5_Xa Po To'!AR32+'[1]6_Xa Ia Broai'!AR32+'[1]7_Xa Ia Tul'!AR32+'[1]8_Xa Chu Mo'!AR32+'[1]9_Xa Ia KDam'!AR32+'[1]10_Off'!AR32+'[1]11_Off'!AR32+'[1]12_Off'!AR32+'[1]13_Off'!AR32+'[1]14_Off'!AR32+'[1]15_Off'!AR32</f>
        <v>3.0034000000000001</v>
      </c>
      <c r="AS33" s="304">
        <f>'[1]1_Xa Ia Trok'!AS32+'[1]2_Xa Ia Mron'!AS32+'[1]3_Xa Kim Tan'!AS32+'[1]4_Xa Chu Rang'!AS32+'[1]5_Xa Po To'!AS32+'[1]6_Xa Ia Broai'!AS32+'[1]7_Xa Ia Tul'!AS32+'[1]8_Xa Chu Mo'!AS32+'[1]9_Xa Ia KDam'!AS32+'[1]10_Off'!AS32+'[1]11_Off'!AS32+'[1]12_Off'!AS32+'[1]13_Off'!AS32+'[1]14_Off'!AS32+'[1]15_Off'!AS32</f>
        <v>842.67190699999981</v>
      </c>
    </row>
    <row r="34" spans="1:45" s="133" customFormat="1" ht="15.95" customHeight="1" x14ac:dyDescent="0.25">
      <c r="A34" s="402">
        <v>2.14</v>
      </c>
      <c r="B34" s="67" t="s">
        <v>72</v>
      </c>
      <c r="C34" s="1" t="s">
        <v>73</v>
      </c>
      <c r="D34" s="304">
        <f>'02 CH'!G45</f>
        <v>0</v>
      </c>
      <c r="E34" s="400">
        <f t="shared" si="0"/>
        <v>0</v>
      </c>
      <c r="F34" s="304">
        <f>'[1]1_Xa Ia Trok'!F33+'[1]2_Xa Ia Mron'!F33+'[1]3_Xa Kim Tan'!F33+'[1]4_Xa Chu Rang'!F33+'[1]5_Xa Po To'!F33+'[1]6_Xa Ia Broai'!F33+'[1]7_Xa Ia Tul'!F33+'[1]8_Xa Chu Mo'!F33+'[1]9_Xa Ia KDam'!F33+'[1]10_Off'!F33+'[1]11_Off'!F33+'[1]12_Off'!F33+'[1]13_Off'!F33+'[1]14_Off'!F33+'[1]15_Off'!F33</f>
        <v>0</v>
      </c>
      <c r="G34" s="304">
        <f>'[1]1_Xa Ia Trok'!G33+'[1]2_Xa Ia Mron'!G33+'[1]3_Xa Kim Tan'!G33+'[1]4_Xa Chu Rang'!G33+'[1]5_Xa Po To'!G33+'[1]6_Xa Ia Broai'!G33+'[1]7_Xa Ia Tul'!G33+'[1]8_Xa Chu Mo'!G33+'[1]9_Xa Ia KDam'!G33+'[1]10_Off'!G33+'[1]11_Off'!G33+'[1]12_Off'!G33+'[1]13_Off'!G33+'[1]14_Off'!G33+'[1]15_Off'!G33</f>
        <v>0</v>
      </c>
      <c r="H34" s="304">
        <f>'[1]1_Xa Ia Trok'!H33+'[1]2_Xa Ia Mron'!H33+'[1]3_Xa Kim Tan'!H33+'[1]4_Xa Chu Rang'!H33+'[1]5_Xa Po To'!H33+'[1]6_Xa Ia Broai'!H33+'[1]7_Xa Ia Tul'!H33+'[1]8_Xa Chu Mo'!H33+'[1]9_Xa Ia KDam'!H33+'[1]10_Off'!H33+'[1]11_Off'!H33+'[1]12_Off'!H33+'[1]13_Off'!H33+'[1]14_Off'!H33+'[1]15_Off'!H33</f>
        <v>0</v>
      </c>
      <c r="I34" s="304">
        <f>'[1]1_Xa Ia Trok'!I33+'[1]2_Xa Ia Mron'!I33+'[1]3_Xa Kim Tan'!I33+'[1]4_Xa Chu Rang'!I33+'[1]5_Xa Po To'!I33+'[1]6_Xa Ia Broai'!I33+'[1]7_Xa Ia Tul'!I33+'[1]8_Xa Chu Mo'!I33+'[1]9_Xa Ia KDam'!I33+'[1]10_Off'!I33+'[1]11_Off'!I33+'[1]12_Off'!I33+'[1]13_Off'!I33+'[1]14_Off'!I33+'[1]15_Off'!I33</f>
        <v>0</v>
      </c>
      <c r="J34" s="304">
        <f>'[1]1_Xa Ia Trok'!J33+'[1]2_Xa Ia Mron'!J33+'[1]3_Xa Kim Tan'!J33+'[1]4_Xa Chu Rang'!J33+'[1]5_Xa Po To'!J33+'[1]6_Xa Ia Broai'!J33+'[1]7_Xa Ia Tul'!J33+'[1]8_Xa Chu Mo'!J33+'[1]9_Xa Ia KDam'!J33+'[1]10_Off'!J33+'[1]11_Off'!J33+'[1]12_Off'!J33+'[1]13_Off'!J33+'[1]14_Off'!J33+'[1]15_Off'!J33</f>
        <v>0</v>
      </c>
      <c r="K34" s="304">
        <f>'[1]1_Xa Ia Trok'!K33+'[1]2_Xa Ia Mron'!K33+'[1]3_Xa Kim Tan'!K33+'[1]4_Xa Chu Rang'!K33+'[1]5_Xa Po To'!K33+'[1]6_Xa Ia Broai'!K33+'[1]7_Xa Ia Tul'!K33+'[1]8_Xa Chu Mo'!K33+'[1]9_Xa Ia KDam'!K33+'[1]10_Off'!K33+'[1]11_Off'!K33+'[1]12_Off'!K33+'[1]13_Off'!K33+'[1]14_Off'!K33+'[1]15_Off'!K33</f>
        <v>0</v>
      </c>
      <c r="L34" s="304">
        <f>'[1]1_Xa Ia Trok'!L33+'[1]2_Xa Ia Mron'!L33+'[1]3_Xa Kim Tan'!L33+'[1]4_Xa Chu Rang'!L33+'[1]5_Xa Po To'!L33+'[1]6_Xa Ia Broai'!L33+'[1]7_Xa Ia Tul'!L33+'[1]8_Xa Chu Mo'!L33+'[1]9_Xa Ia KDam'!L33+'[1]10_Off'!L33+'[1]11_Off'!L33+'[1]12_Off'!L33+'[1]13_Off'!L33+'[1]14_Off'!L33+'[1]15_Off'!L33</f>
        <v>0</v>
      </c>
      <c r="M34" s="304">
        <f>'[1]1_Xa Ia Trok'!M33+'[1]2_Xa Ia Mron'!M33+'[1]3_Xa Kim Tan'!M33+'[1]4_Xa Chu Rang'!M33+'[1]5_Xa Po To'!M33+'[1]6_Xa Ia Broai'!M33+'[1]7_Xa Ia Tul'!M33+'[1]8_Xa Chu Mo'!M33+'[1]9_Xa Ia KDam'!M33+'[1]10_Off'!M33+'[1]11_Off'!M33+'[1]12_Off'!M33+'[1]13_Off'!M33+'[1]14_Off'!M33+'[1]15_Off'!M33</f>
        <v>0</v>
      </c>
      <c r="N34" s="304">
        <f>'[1]1_Xa Ia Trok'!N33+'[1]2_Xa Ia Mron'!N33+'[1]3_Xa Kim Tan'!N33+'[1]4_Xa Chu Rang'!N33+'[1]5_Xa Po To'!N33+'[1]6_Xa Ia Broai'!N33+'[1]7_Xa Ia Tul'!N33+'[1]8_Xa Chu Mo'!N33+'[1]9_Xa Ia KDam'!N33+'[1]10_Off'!N33+'[1]11_Off'!N33+'[1]12_Off'!N33+'[1]13_Off'!N33+'[1]14_Off'!N33+'[1]15_Off'!N33</f>
        <v>0</v>
      </c>
      <c r="O34" s="304">
        <f>'[1]1_Xa Ia Trok'!O33+'[1]2_Xa Ia Mron'!O33+'[1]3_Xa Kim Tan'!O33+'[1]4_Xa Chu Rang'!O33+'[1]5_Xa Po To'!O33+'[1]6_Xa Ia Broai'!O33+'[1]7_Xa Ia Tul'!O33+'[1]8_Xa Chu Mo'!O33+'[1]9_Xa Ia KDam'!O33+'[1]10_Off'!O33+'[1]11_Off'!O33+'[1]12_Off'!O33+'[1]13_Off'!O33+'[1]14_Off'!O33+'[1]15_Off'!O33</f>
        <v>0</v>
      </c>
      <c r="P34" s="400">
        <f>'[1]1_Xa Ia Trok'!P33+'[1]2_Xa Ia Mron'!P33+'[1]3_Xa Kim Tan'!P33+'[1]4_Xa Chu Rang'!P33+'[1]5_Xa Po To'!P33+'[1]6_Xa Ia Broai'!P33+'[1]7_Xa Ia Tul'!P33+'[1]8_Xa Chu Mo'!P33+'[1]9_Xa Ia KDam'!P33+'[1]10_Off'!P33+'[1]11_Off'!P33+'[1]12_Off'!P33+'[1]13_Off'!P33+'[1]14_Off'!P33+'[1]15_Off'!P33</f>
        <v>0</v>
      </c>
      <c r="Q34" s="304">
        <f>'[1]1_Xa Ia Trok'!Q33+'[1]2_Xa Ia Mron'!Q33+'[1]3_Xa Kim Tan'!Q33+'[1]4_Xa Chu Rang'!Q33+'[1]5_Xa Po To'!Q33+'[1]6_Xa Ia Broai'!Q33+'[1]7_Xa Ia Tul'!Q33+'[1]8_Xa Chu Mo'!Q33+'[1]9_Xa Ia KDam'!Q33+'[1]10_Off'!Q33+'[1]11_Off'!Q33+'[1]12_Off'!Q33+'[1]13_Off'!Q33+'[1]14_Off'!Q33+'[1]15_Off'!Q33</f>
        <v>0</v>
      </c>
      <c r="R34" s="304">
        <f>'[1]1_Xa Ia Trok'!R33+'[1]2_Xa Ia Mron'!R33+'[1]3_Xa Kim Tan'!R33+'[1]4_Xa Chu Rang'!R33+'[1]5_Xa Po To'!R33+'[1]6_Xa Ia Broai'!R33+'[1]7_Xa Ia Tul'!R33+'[1]8_Xa Chu Mo'!R33+'[1]9_Xa Ia KDam'!R33+'[1]10_Off'!R33+'[1]11_Off'!R33+'[1]12_Off'!R33+'[1]13_Off'!R33+'[1]14_Off'!R33+'[1]15_Off'!R33</f>
        <v>0</v>
      </c>
      <c r="S34" s="304">
        <f>'[1]1_Xa Ia Trok'!S33+'[1]2_Xa Ia Mron'!S33+'[1]3_Xa Kim Tan'!S33+'[1]4_Xa Chu Rang'!S33+'[1]5_Xa Po To'!S33+'[1]6_Xa Ia Broai'!S33+'[1]7_Xa Ia Tul'!S33+'[1]8_Xa Chu Mo'!S33+'[1]9_Xa Ia KDam'!S33+'[1]10_Off'!S33+'[1]11_Off'!S33+'[1]12_Off'!S33+'[1]13_Off'!S33+'[1]14_Off'!S33+'[1]15_Off'!S33</f>
        <v>0</v>
      </c>
      <c r="T34" s="304">
        <f>'[1]1_Xa Ia Trok'!T33+'[1]2_Xa Ia Mron'!T33+'[1]3_Xa Kim Tan'!T33+'[1]4_Xa Chu Rang'!T33+'[1]5_Xa Po To'!T33+'[1]6_Xa Ia Broai'!T33+'[1]7_Xa Ia Tul'!T33+'[1]8_Xa Chu Mo'!T33+'[1]9_Xa Ia KDam'!T33+'[1]10_Off'!T33+'[1]11_Off'!T33+'[1]12_Off'!T33+'[1]13_Off'!T33+'[1]14_Off'!T33+'[1]15_Off'!T33</f>
        <v>0</v>
      </c>
      <c r="U34" s="304">
        <f>'[1]1_Xa Ia Trok'!U33+'[1]2_Xa Ia Mron'!U33+'[1]3_Xa Kim Tan'!U33+'[1]4_Xa Chu Rang'!U33+'[1]5_Xa Po To'!U33+'[1]6_Xa Ia Broai'!U33+'[1]7_Xa Ia Tul'!U33+'[1]8_Xa Chu Mo'!U33+'[1]9_Xa Ia KDam'!U33+'[1]10_Off'!U33+'[1]11_Off'!U33+'[1]12_Off'!U33+'[1]13_Off'!U33+'[1]14_Off'!U33+'[1]15_Off'!U33</f>
        <v>0</v>
      </c>
      <c r="V34" s="304">
        <f>'[1]1_Xa Ia Trok'!V33+'[1]2_Xa Ia Mron'!V33+'[1]3_Xa Kim Tan'!V33+'[1]4_Xa Chu Rang'!V33+'[1]5_Xa Po To'!V33+'[1]6_Xa Ia Broai'!V33+'[1]7_Xa Ia Tul'!V33+'[1]8_Xa Chu Mo'!V33+'[1]9_Xa Ia KDam'!V33+'[1]10_Off'!V33+'[1]11_Off'!V33+'[1]12_Off'!V33+'[1]13_Off'!V33+'[1]14_Off'!V33+'[1]15_Off'!V33</f>
        <v>0</v>
      </c>
      <c r="W34" s="304">
        <f>'[1]1_Xa Ia Trok'!W33+'[1]2_Xa Ia Mron'!W33+'[1]3_Xa Kim Tan'!W33+'[1]4_Xa Chu Rang'!W33+'[1]5_Xa Po To'!W33+'[1]6_Xa Ia Broai'!W33+'[1]7_Xa Ia Tul'!W33+'[1]8_Xa Chu Mo'!W33+'[1]9_Xa Ia KDam'!W33+'[1]10_Off'!W33+'[1]11_Off'!W33+'[1]12_Off'!W33+'[1]13_Off'!W33+'[1]14_Off'!W33+'[1]15_Off'!W33</f>
        <v>0</v>
      </c>
      <c r="X34" s="304">
        <f>'[1]1_Xa Ia Trok'!X33+'[1]2_Xa Ia Mron'!X33+'[1]3_Xa Kim Tan'!X33+'[1]4_Xa Chu Rang'!X33+'[1]5_Xa Po To'!X33+'[1]6_Xa Ia Broai'!X33+'[1]7_Xa Ia Tul'!X33+'[1]8_Xa Chu Mo'!X33+'[1]9_Xa Ia KDam'!X33+'[1]10_Off'!X33+'[1]11_Off'!X33+'[1]12_Off'!X33+'[1]13_Off'!X33+'[1]14_Off'!X33+'[1]15_Off'!X33</f>
        <v>0</v>
      </c>
      <c r="Y34" s="304">
        <f>'[1]1_Xa Ia Trok'!Y33+'[1]2_Xa Ia Mron'!Y33+'[1]3_Xa Kim Tan'!Y33+'[1]4_Xa Chu Rang'!Y33+'[1]5_Xa Po To'!Y33+'[1]6_Xa Ia Broai'!Y33+'[1]7_Xa Ia Tul'!Y33+'[1]8_Xa Chu Mo'!Y33+'[1]9_Xa Ia KDam'!Y33+'[1]10_Off'!Y33+'[1]11_Off'!Y33+'[1]12_Off'!Y33+'[1]13_Off'!Y33+'[1]14_Off'!Y33+'[1]15_Off'!Y33</f>
        <v>0</v>
      </c>
      <c r="Z34" s="304">
        <f>'[1]1_Xa Ia Trok'!Z33+'[1]2_Xa Ia Mron'!Z33+'[1]3_Xa Kim Tan'!Z33+'[1]4_Xa Chu Rang'!Z33+'[1]5_Xa Po To'!Z33+'[1]6_Xa Ia Broai'!Z33+'[1]7_Xa Ia Tul'!Z33+'[1]8_Xa Chu Mo'!Z33+'[1]9_Xa Ia KDam'!Z33+'[1]10_Off'!Z33+'[1]11_Off'!Z33+'[1]12_Off'!Z33+'[1]13_Off'!Z33+'[1]14_Off'!Z33+'[1]15_Off'!Z33</f>
        <v>0</v>
      </c>
      <c r="AA34" s="304">
        <f>'[1]1_Xa Ia Trok'!AA33+'[1]2_Xa Ia Mron'!AA33+'[1]3_Xa Kim Tan'!AA33+'[1]4_Xa Chu Rang'!AA33+'[1]5_Xa Po To'!AA33+'[1]6_Xa Ia Broai'!AA33+'[1]7_Xa Ia Tul'!AA33+'[1]8_Xa Chu Mo'!AA33+'[1]9_Xa Ia KDam'!AA33+'[1]10_Off'!AA33+'[1]11_Off'!AA33+'[1]12_Off'!AA33+'[1]13_Off'!AA33+'[1]14_Off'!AA33+'[1]15_Off'!AA33</f>
        <v>0</v>
      </c>
      <c r="AB34" s="304">
        <f>'[1]1_Xa Ia Trok'!AB33+'[1]2_Xa Ia Mron'!AB33+'[1]3_Xa Kim Tan'!AB33+'[1]4_Xa Chu Rang'!AB33+'[1]5_Xa Po To'!AB33+'[1]6_Xa Ia Broai'!AB33+'[1]7_Xa Ia Tul'!AB33+'[1]8_Xa Chu Mo'!AB33+'[1]9_Xa Ia KDam'!AB33+'[1]10_Off'!AB33+'[1]11_Off'!AB33+'[1]12_Off'!AB33+'[1]13_Off'!AB33+'[1]14_Off'!AB33+'[1]15_Off'!AB33</f>
        <v>0</v>
      </c>
      <c r="AC34" s="304">
        <f>'[1]1_Xa Ia Trok'!AC33+'[1]2_Xa Ia Mron'!AC33+'[1]3_Xa Kim Tan'!AC33+'[1]4_Xa Chu Rang'!AC33+'[1]5_Xa Po To'!AC33+'[1]6_Xa Ia Broai'!AC33+'[1]7_Xa Ia Tul'!AC33+'[1]8_Xa Chu Mo'!AC33+'[1]9_Xa Ia KDam'!AC33+'[1]10_Off'!AC33+'[1]11_Off'!AC33+'[1]12_Off'!AC33+'[1]13_Off'!AC33+'[1]14_Off'!AC33+'[1]15_Off'!AC33</f>
        <v>0</v>
      </c>
      <c r="AD34" s="304">
        <f>'[1]1_Xa Ia Trok'!AD33+'[1]2_Xa Ia Mron'!AD33+'[1]3_Xa Kim Tan'!AD33+'[1]4_Xa Chu Rang'!AD33+'[1]5_Xa Po To'!AD33+'[1]6_Xa Ia Broai'!AD33+'[1]7_Xa Ia Tul'!AD33+'[1]8_Xa Chu Mo'!AD33+'[1]9_Xa Ia KDam'!AD33+'[1]10_Off'!AD33+'[1]11_Off'!AD33+'[1]12_Off'!AD33+'[1]13_Off'!AD33+'[1]14_Off'!AD33+'[1]15_Off'!AD33</f>
        <v>0</v>
      </c>
      <c r="AE34" s="304">
        <f>'[1]1_Xa Ia Trok'!AE33+'[1]2_Xa Ia Mron'!AE33+'[1]3_Xa Kim Tan'!AE33+'[1]4_Xa Chu Rang'!AE33+'[1]5_Xa Po To'!AE33+'[1]6_Xa Ia Broai'!AE33+'[1]7_Xa Ia Tul'!AE33+'[1]8_Xa Chu Mo'!AE33+'[1]9_Xa Ia KDam'!AE33+'[1]10_Off'!AE33+'[1]11_Off'!AE33+'[1]12_Off'!AE33+'[1]13_Off'!AE33+'[1]14_Off'!AE33+'[1]15_Off'!AE33</f>
        <v>0</v>
      </c>
      <c r="AF34" s="304">
        <f>'[1]1_Xa Ia Trok'!AF33+'[1]2_Xa Ia Mron'!AF33+'[1]3_Xa Kim Tan'!AF33+'[1]4_Xa Chu Rang'!AF33+'[1]5_Xa Po To'!AF33+'[1]6_Xa Ia Broai'!AF33+'[1]7_Xa Ia Tul'!AF33+'[1]8_Xa Chu Mo'!AF33+'[1]9_Xa Ia KDam'!AF33+'[1]10_Off'!AF33+'[1]11_Off'!AF33+'[1]12_Off'!AF33+'[1]13_Off'!AF33+'[1]14_Off'!AF33+'[1]15_Off'!AF33</f>
        <v>0</v>
      </c>
      <c r="AG34" s="304">
        <f>'[1]1_Xa Ia Trok'!AG33+'[1]2_Xa Ia Mron'!AG33+'[1]3_Xa Kim Tan'!AG33+'[1]4_Xa Chu Rang'!AG33+'[1]5_Xa Po To'!AG33+'[1]6_Xa Ia Broai'!AG33+'[1]7_Xa Ia Tul'!AG33+'[1]8_Xa Chu Mo'!AG33+'[1]9_Xa Ia KDam'!AG33+'[1]10_Off'!AG33+'[1]11_Off'!AG33+'[1]12_Off'!AG33+'[1]13_Off'!AG33+'[1]14_Off'!AG33+'[1]15_Off'!AG33</f>
        <v>0</v>
      </c>
      <c r="AH34" s="304">
        <f>'[1]1_Xa Ia Trok'!AH33+'[1]2_Xa Ia Mron'!AH33+'[1]3_Xa Kim Tan'!AH33+'[1]4_Xa Chu Rang'!AH33+'[1]5_Xa Po To'!AH33+'[1]6_Xa Ia Broai'!AH33+'[1]7_Xa Ia Tul'!AH33+'[1]8_Xa Chu Mo'!AH33+'[1]9_Xa Ia KDam'!AH33+'[1]10_Off'!AH33+'[1]11_Off'!AH33+'[1]12_Off'!AH33+'[1]13_Off'!AH33+'[1]14_Off'!AH33+'[1]15_Off'!AH33</f>
        <v>0</v>
      </c>
      <c r="AI34" s="304">
        <f>'[1]1_Xa Ia Trok'!AI33+'[1]2_Xa Ia Mron'!AI33+'[1]3_Xa Kim Tan'!AI33+'[1]4_Xa Chu Rang'!AI33+'[1]5_Xa Po To'!AI33+'[1]6_Xa Ia Broai'!AI33+'[1]7_Xa Ia Tul'!AI33+'[1]8_Xa Chu Mo'!AI33+'[1]9_Xa Ia KDam'!AI33+'[1]10_Off'!AI33+'[1]11_Off'!AI33+'[1]12_Off'!AI33+'[1]13_Off'!AI33+'[1]14_Off'!AI33+'[1]15_Off'!AI33</f>
        <v>0</v>
      </c>
      <c r="AJ34" s="304">
        <f>'[1]1_Xa Ia Trok'!AJ33+'[1]2_Xa Ia Mron'!AJ33+'[1]3_Xa Kim Tan'!AJ33+'[1]4_Xa Chu Rang'!AJ33+'[1]5_Xa Po To'!AJ33+'[1]6_Xa Ia Broai'!AJ33+'[1]7_Xa Ia Tul'!AJ33+'[1]8_Xa Chu Mo'!AJ33+'[1]9_Xa Ia KDam'!AJ33+'[1]10_Off'!AJ33+'[1]11_Off'!AJ33+'[1]12_Off'!AJ33+'[1]13_Off'!AJ33+'[1]14_Off'!AJ33+'[1]15_Off'!AJ33</f>
        <v>0</v>
      </c>
      <c r="AK34" s="304">
        <f>'[1]1_Xa Ia Trok'!AK33+'[1]2_Xa Ia Mron'!AK33+'[1]3_Xa Kim Tan'!AK33+'[1]4_Xa Chu Rang'!AK33+'[1]5_Xa Po To'!AK33+'[1]6_Xa Ia Broai'!AK33+'[1]7_Xa Ia Tul'!AK33+'[1]8_Xa Chu Mo'!AK33+'[1]9_Xa Ia KDam'!AK33+'[1]10_Off'!AK33+'[1]11_Off'!AK33+'[1]12_Off'!AK33+'[1]13_Off'!AK33+'[1]14_Off'!AK33+'[1]15_Off'!AK33</f>
        <v>0</v>
      </c>
      <c r="AL34" s="304">
        <f>'[1]1_Xa Ia Trok'!AL33+'[1]2_Xa Ia Mron'!AL33+'[1]3_Xa Kim Tan'!AL33+'[1]4_Xa Chu Rang'!AL33+'[1]5_Xa Po To'!AL33+'[1]6_Xa Ia Broai'!AL33+'[1]7_Xa Ia Tul'!AL33+'[1]8_Xa Chu Mo'!AL33+'[1]9_Xa Ia KDam'!AL33+'[1]10_Off'!AL33+'[1]11_Off'!AL33+'[1]12_Off'!AL33+'[1]13_Off'!AL33+'[1]14_Off'!AL33+'[1]15_Off'!AL33</f>
        <v>0</v>
      </c>
      <c r="AM34" s="304">
        <f>'[1]1_Xa Ia Trok'!AM33+'[1]2_Xa Ia Mron'!AM33+'[1]3_Xa Kim Tan'!AM33+'[1]4_Xa Chu Rang'!AM33+'[1]5_Xa Po To'!AM33+'[1]6_Xa Ia Broai'!AM33+'[1]7_Xa Ia Tul'!AM33+'[1]8_Xa Chu Mo'!AM33+'[1]9_Xa Ia KDam'!AM33+'[1]10_Off'!AM33+'[1]11_Off'!AM33+'[1]12_Off'!AM33+'[1]13_Off'!AM33+'[1]14_Off'!AM33+'[1]15_Off'!AM33</f>
        <v>0</v>
      </c>
      <c r="AN34" s="304">
        <f>'[1]1_Xa Ia Trok'!AN33+'[1]2_Xa Ia Mron'!AN33+'[1]3_Xa Kim Tan'!AN33+'[1]4_Xa Chu Rang'!AN33+'[1]5_Xa Po To'!AN33+'[1]6_Xa Ia Broai'!AN33+'[1]7_Xa Ia Tul'!AN33+'[1]8_Xa Chu Mo'!AN33+'[1]9_Xa Ia KDam'!AN33+'[1]10_Off'!AN33+'[1]11_Off'!AN33+'[1]12_Off'!AN33+'[1]13_Off'!AN33+'[1]14_Off'!AN33+'[1]15_Off'!AN33</f>
        <v>0</v>
      </c>
      <c r="AO34" s="304">
        <f>'[1]1_Xa Ia Trok'!AO33+'[1]2_Xa Ia Mron'!AO33+'[1]3_Xa Kim Tan'!AO33+'[1]4_Xa Chu Rang'!AO33+'[1]5_Xa Po To'!AO33+'[1]6_Xa Ia Broai'!AO33+'[1]7_Xa Ia Tul'!AO33+'[1]8_Xa Chu Mo'!AO33+'[1]9_Xa Ia KDam'!AO33+'[1]10_Off'!AO33+'[1]11_Off'!AO33+'[1]12_Off'!AO33+'[1]13_Off'!AO33+'[1]14_Off'!AO33+'[1]15_Off'!AO33</f>
        <v>0</v>
      </c>
      <c r="AP34" s="304">
        <f>'[1]1_Xa Ia Trok'!AP33+'[1]2_Xa Ia Mron'!AP33+'[1]3_Xa Kim Tan'!AP33+'[1]4_Xa Chu Rang'!AP33+'[1]5_Xa Po To'!AP33+'[1]6_Xa Ia Broai'!AP33+'[1]7_Xa Ia Tul'!AP33+'[1]8_Xa Chu Mo'!AP33+'[1]9_Xa Ia KDam'!AP33+'[1]10_Off'!AP33+'[1]11_Off'!AP33+'[1]12_Off'!AP33+'[1]13_Off'!AP33+'[1]14_Off'!AP33+'[1]15_Off'!AP33</f>
        <v>0</v>
      </c>
      <c r="AQ34" s="400">
        <f>'[1]1_Xa Ia Trok'!AQ33+'[1]2_Xa Ia Mron'!AQ33+'[1]3_Xa Kim Tan'!AQ33+'[1]4_Xa Chu Rang'!AQ33+'[1]5_Xa Po To'!AQ33+'[1]6_Xa Ia Broai'!AQ33+'[1]7_Xa Ia Tul'!AQ33+'[1]8_Xa Chu Mo'!AQ33+'[1]9_Xa Ia KDam'!AQ33+'[1]10_Off'!AQ33+'[1]11_Off'!AQ33+'[1]12_Off'!AQ33+'[1]13_Off'!AQ33+'[1]14_Off'!AQ33+'[1]15_Off'!AQ33</f>
        <v>0</v>
      </c>
      <c r="AR34" s="304">
        <f>'[1]1_Xa Ia Trok'!AR33+'[1]2_Xa Ia Mron'!AR33+'[1]3_Xa Kim Tan'!AR33+'[1]4_Xa Chu Rang'!AR33+'[1]5_Xa Po To'!AR33+'[1]6_Xa Ia Broai'!AR33+'[1]7_Xa Ia Tul'!AR33+'[1]8_Xa Chu Mo'!AR33+'[1]9_Xa Ia KDam'!AR33+'[1]10_Off'!AR33+'[1]11_Off'!AR33+'[1]12_Off'!AR33+'[1]13_Off'!AR33+'[1]14_Off'!AR33+'[1]15_Off'!AR33</f>
        <v>0</v>
      </c>
      <c r="AS34" s="304">
        <f>'[1]1_Xa Ia Trok'!AS33+'[1]2_Xa Ia Mron'!AS33+'[1]3_Xa Kim Tan'!AS33+'[1]4_Xa Chu Rang'!AS33+'[1]5_Xa Po To'!AS33+'[1]6_Xa Ia Broai'!AS33+'[1]7_Xa Ia Tul'!AS33+'[1]8_Xa Chu Mo'!AS33+'[1]9_Xa Ia KDam'!AS33+'[1]10_Off'!AS33+'[1]11_Off'!AS33+'[1]12_Off'!AS33+'[1]13_Off'!AS33+'[1]14_Off'!AS33+'[1]15_Off'!AS33</f>
        <v>0</v>
      </c>
    </row>
    <row r="35" spans="1:45" s="133" customFormat="1" ht="15.95" customHeight="1" x14ac:dyDescent="0.25">
      <c r="A35" s="402">
        <v>2.15</v>
      </c>
      <c r="B35" s="67" t="s">
        <v>74</v>
      </c>
      <c r="C35" s="1" t="s">
        <v>75</v>
      </c>
      <c r="D35" s="304">
        <f>'02 CH'!G46</f>
        <v>21.266891999999999</v>
      </c>
      <c r="E35" s="400">
        <f t="shared" si="0"/>
        <v>0</v>
      </c>
      <c r="F35" s="304">
        <f>'[1]1_Xa Ia Trok'!F34+'[1]2_Xa Ia Mron'!F34+'[1]3_Xa Kim Tan'!F34+'[1]4_Xa Chu Rang'!F34+'[1]5_Xa Po To'!F34+'[1]6_Xa Ia Broai'!F34+'[1]7_Xa Ia Tul'!F34+'[1]8_Xa Chu Mo'!F34+'[1]9_Xa Ia KDam'!F34+'[1]10_Off'!F34+'[1]11_Off'!F34+'[1]12_Off'!F34+'[1]13_Off'!F34+'[1]14_Off'!F34+'[1]15_Off'!F34</f>
        <v>0</v>
      </c>
      <c r="G35" s="304">
        <f>'[1]1_Xa Ia Trok'!G34+'[1]2_Xa Ia Mron'!G34+'[1]3_Xa Kim Tan'!G34+'[1]4_Xa Chu Rang'!G34+'[1]5_Xa Po To'!G34+'[1]6_Xa Ia Broai'!G34+'[1]7_Xa Ia Tul'!G34+'[1]8_Xa Chu Mo'!G34+'[1]9_Xa Ia KDam'!G34+'[1]10_Off'!G34+'[1]11_Off'!G34+'[1]12_Off'!G34+'[1]13_Off'!G34+'[1]14_Off'!G34+'[1]15_Off'!G34</f>
        <v>0</v>
      </c>
      <c r="H35" s="304">
        <f>'[1]1_Xa Ia Trok'!H34+'[1]2_Xa Ia Mron'!H34+'[1]3_Xa Kim Tan'!H34+'[1]4_Xa Chu Rang'!H34+'[1]5_Xa Po To'!H34+'[1]6_Xa Ia Broai'!H34+'[1]7_Xa Ia Tul'!H34+'[1]8_Xa Chu Mo'!H34+'[1]9_Xa Ia KDam'!H34+'[1]10_Off'!H34+'[1]11_Off'!H34+'[1]12_Off'!H34+'[1]13_Off'!H34+'[1]14_Off'!H34+'[1]15_Off'!H34</f>
        <v>0</v>
      </c>
      <c r="I35" s="304">
        <f>'[1]1_Xa Ia Trok'!I34+'[1]2_Xa Ia Mron'!I34+'[1]3_Xa Kim Tan'!I34+'[1]4_Xa Chu Rang'!I34+'[1]5_Xa Po To'!I34+'[1]6_Xa Ia Broai'!I34+'[1]7_Xa Ia Tul'!I34+'[1]8_Xa Chu Mo'!I34+'[1]9_Xa Ia KDam'!I34+'[1]10_Off'!I34+'[1]11_Off'!I34+'[1]12_Off'!I34+'[1]13_Off'!I34+'[1]14_Off'!I34+'[1]15_Off'!I34</f>
        <v>0</v>
      </c>
      <c r="J35" s="304">
        <f>'[1]1_Xa Ia Trok'!J34+'[1]2_Xa Ia Mron'!J34+'[1]3_Xa Kim Tan'!J34+'[1]4_Xa Chu Rang'!J34+'[1]5_Xa Po To'!J34+'[1]6_Xa Ia Broai'!J34+'[1]7_Xa Ia Tul'!J34+'[1]8_Xa Chu Mo'!J34+'[1]9_Xa Ia KDam'!J34+'[1]10_Off'!J34+'[1]11_Off'!J34+'[1]12_Off'!J34+'[1]13_Off'!J34+'[1]14_Off'!J34+'[1]15_Off'!J34</f>
        <v>0</v>
      </c>
      <c r="K35" s="304">
        <f>'[1]1_Xa Ia Trok'!K34+'[1]2_Xa Ia Mron'!K34+'[1]3_Xa Kim Tan'!K34+'[1]4_Xa Chu Rang'!K34+'[1]5_Xa Po To'!K34+'[1]6_Xa Ia Broai'!K34+'[1]7_Xa Ia Tul'!K34+'[1]8_Xa Chu Mo'!K34+'[1]9_Xa Ia KDam'!K34+'[1]10_Off'!K34+'[1]11_Off'!K34+'[1]12_Off'!K34+'[1]13_Off'!K34+'[1]14_Off'!K34+'[1]15_Off'!K34</f>
        <v>0</v>
      </c>
      <c r="L35" s="304">
        <f>'[1]1_Xa Ia Trok'!L34+'[1]2_Xa Ia Mron'!L34+'[1]3_Xa Kim Tan'!L34+'[1]4_Xa Chu Rang'!L34+'[1]5_Xa Po To'!L34+'[1]6_Xa Ia Broai'!L34+'[1]7_Xa Ia Tul'!L34+'[1]8_Xa Chu Mo'!L34+'[1]9_Xa Ia KDam'!L34+'[1]10_Off'!L34+'[1]11_Off'!L34+'[1]12_Off'!L34+'[1]13_Off'!L34+'[1]14_Off'!L34+'[1]15_Off'!L34</f>
        <v>0</v>
      </c>
      <c r="M35" s="304">
        <f>'[1]1_Xa Ia Trok'!M34+'[1]2_Xa Ia Mron'!M34+'[1]3_Xa Kim Tan'!M34+'[1]4_Xa Chu Rang'!M34+'[1]5_Xa Po To'!M34+'[1]6_Xa Ia Broai'!M34+'[1]7_Xa Ia Tul'!M34+'[1]8_Xa Chu Mo'!M34+'[1]9_Xa Ia KDam'!M34+'[1]10_Off'!M34+'[1]11_Off'!M34+'[1]12_Off'!M34+'[1]13_Off'!M34+'[1]14_Off'!M34+'[1]15_Off'!M34</f>
        <v>0</v>
      </c>
      <c r="N35" s="304">
        <f>'[1]1_Xa Ia Trok'!N34+'[1]2_Xa Ia Mron'!N34+'[1]3_Xa Kim Tan'!N34+'[1]4_Xa Chu Rang'!N34+'[1]5_Xa Po To'!N34+'[1]6_Xa Ia Broai'!N34+'[1]7_Xa Ia Tul'!N34+'[1]8_Xa Chu Mo'!N34+'[1]9_Xa Ia KDam'!N34+'[1]10_Off'!N34+'[1]11_Off'!N34+'[1]12_Off'!N34+'[1]13_Off'!N34+'[1]14_Off'!N34+'[1]15_Off'!N34</f>
        <v>0</v>
      </c>
      <c r="O35" s="304">
        <f>'[1]1_Xa Ia Trok'!O34+'[1]2_Xa Ia Mron'!O34+'[1]3_Xa Kim Tan'!O34+'[1]4_Xa Chu Rang'!O34+'[1]5_Xa Po To'!O34+'[1]6_Xa Ia Broai'!O34+'[1]7_Xa Ia Tul'!O34+'[1]8_Xa Chu Mo'!O34+'[1]9_Xa Ia KDam'!O34+'[1]10_Off'!O34+'[1]11_Off'!O34+'[1]12_Off'!O34+'[1]13_Off'!O34+'[1]14_Off'!O34+'[1]15_Off'!O34</f>
        <v>0</v>
      </c>
      <c r="P35" s="400">
        <f>'[1]1_Xa Ia Trok'!P34+'[1]2_Xa Ia Mron'!P34+'[1]3_Xa Kim Tan'!P34+'[1]4_Xa Chu Rang'!P34+'[1]5_Xa Po To'!P34+'[1]6_Xa Ia Broai'!P34+'[1]7_Xa Ia Tul'!P34+'[1]8_Xa Chu Mo'!P34+'[1]9_Xa Ia KDam'!P34+'[1]10_Off'!P34+'[1]11_Off'!P34+'[1]12_Off'!P34+'[1]13_Off'!P34+'[1]14_Off'!P34+'[1]15_Off'!P34</f>
        <v>3</v>
      </c>
      <c r="Q35" s="304">
        <f>'[1]1_Xa Ia Trok'!Q34+'[1]2_Xa Ia Mron'!Q34+'[1]3_Xa Kim Tan'!Q34+'[1]4_Xa Chu Rang'!Q34+'[1]5_Xa Po To'!Q34+'[1]6_Xa Ia Broai'!Q34+'[1]7_Xa Ia Tul'!Q34+'[1]8_Xa Chu Mo'!Q34+'[1]9_Xa Ia KDam'!Q34+'[1]10_Off'!Q34+'[1]11_Off'!Q34+'[1]12_Off'!Q34+'[1]13_Off'!Q34+'[1]14_Off'!Q34+'[1]15_Off'!Q34</f>
        <v>0</v>
      </c>
      <c r="R35" s="304">
        <f>'[1]1_Xa Ia Trok'!R34+'[1]2_Xa Ia Mron'!R34+'[1]3_Xa Kim Tan'!R34+'[1]4_Xa Chu Rang'!R34+'[1]5_Xa Po To'!R34+'[1]6_Xa Ia Broai'!R34+'[1]7_Xa Ia Tul'!R34+'[1]8_Xa Chu Mo'!R34+'[1]9_Xa Ia KDam'!R34+'[1]10_Off'!R34+'[1]11_Off'!R34+'[1]12_Off'!R34+'[1]13_Off'!R34+'[1]14_Off'!R34+'[1]15_Off'!R34</f>
        <v>0</v>
      </c>
      <c r="S35" s="304">
        <f>'[1]1_Xa Ia Trok'!S34+'[1]2_Xa Ia Mron'!S34+'[1]3_Xa Kim Tan'!S34+'[1]4_Xa Chu Rang'!S34+'[1]5_Xa Po To'!S34+'[1]6_Xa Ia Broai'!S34+'[1]7_Xa Ia Tul'!S34+'[1]8_Xa Chu Mo'!S34+'[1]9_Xa Ia KDam'!S34+'[1]10_Off'!S34+'[1]11_Off'!S34+'[1]12_Off'!S34+'[1]13_Off'!S34+'[1]14_Off'!S34+'[1]15_Off'!S34</f>
        <v>0</v>
      </c>
      <c r="T35" s="304">
        <f>'[1]1_Xa Ia Trok'!T34+'[1]2_Xa Ia Mron'!T34+'[1]3_Xa Kim Tan'!T34+'[1]4_Xa Chu Rang'!T34+'[1]5_Xa Po To'!T34+'[1]6_Xa Ia Broai'!T34+'[1]7_Xa Ia Tul'!T34+'[1]8_Xa Chu Mo'!T34+'[1]9_Xa Ia KDam'!T34+'[1]10_Off'!T34+'[1]11_Off'!T34+'[1]12_Off'!T34+'[1]13_Off'!T34+'[1]14_Off'!T34+'[1]15_Off'!T34</f>
        <v>0</v>
      </c>
      <c r="U35" s="304">
        <f>'[1]1_Xa Ia Trok'!U34+'[1]2_Xa Ia Mron'!U34+'[1]3_Xa Kim Tan'!U34+'[1]4_Xa Chu Rang'!U34+'[1]5_Xa Po To'!U34+'[1]6_Xa Ia Broai'!U34+'[1]7_Xa Ia Tul'!U34+'[1]8_Xa Chu Mo'!U34+'[1]9_Xa Ia KDam'!U34+'[1]10_Off'!U34+'[1]11_Off'!U34+'[1]12_Off'!U34+'[1]13_Off'!U34+'[1]14_Off'!U34+'[1]15_Off'!U34</f>
        <v>0</v>
      </c>
      <c r="V35" s="304">
        <f>'[1]1_Xa Ia Trok'!V34+'[1]2_Xa Ia Mron'!V34+'[1]3_Xa Kim Tan'!V34+'[1]4_Xa Chu Rang'!V34+'[1]5_Xa Po To'!V34+'[1]6_Xa Ia Broai'!V34+'[1]7_Xa Ia Tul'!V34+'[1]8_Xa Chu Mo'!V34+'[1]9_Xa Ia KDam'!V34+'[1]10_Off'!V34+'[1]11_Off'!V34+'[1]12_Off'!V34+'[1]13_Off'!V34+'[1]14_Off'!V34+'[1]15_Off'!V34</f>
        <v>0</v>
      </c>
      <c r="W35" s="304">
        <f>'[1]1_Xa Ia Trok'!W34+'[1]2_Xa Ia Mron'!W34+'[1]3_Xa Kim Tan'!W34+'[1]4_Xa Chu Rang'!W34+'[1]5_Xa Po To'!W34+'[1]6_Xa Ia Broai'!W34+'[1]7_Xa Ia Tul'!W34+'[1]8_Xa Chu Mo'!W34+'[1]9_Xa Ia KDam'!W34+'[1]10_Off'!W34+'[1]11_Off'!W34+'[1]12_Off'!W34+'[1]13_Off'!W34+'[1]14_Off'!W34+'[1]15_Off'!W34</f>
        <v>0</v>
      </c>
      <c r="X35" s="304">
        <f>'[1]1_Xa Ia Trok'!X34+'[1]2_Xa Ia Mron'!X34+'[1]3_Xa Kim Tan'!X34+'[1]4_Xa Chu Rang'!X34+'[1]5_Xa Po To'!X34+'[1]6_Xa Ia Broai'!X34+'[1]7_Xa Ia Tul'!X34+'[1]8_Xa Chu Mo'!X34+'[1]9_Xa Ia KDam'!X34+'[1]10_Off'!X34+'[1]11_Off'!X34+'[1]12_Off'!X34+'[1]13_Off'!X34+'[1]14_Off'!X34+'[1]15_Off'!X34</f>
        <v>0</v>
      </c>
      <c r="Y35" s="304">
        <f>'[1]1_Xa Ia Trok'!Y34+'[1]2_Xa Ia Mron'!Y34+'[1]3_Xa Kim Tan'!Y34+'[1]4_Xa Chu Rang'!Y34+'[1]5_Xa Po To'!Y34+'[1]6_Xa Ia Broai'!Y34+'[1]7_Xa Ia Tul'!Y34+'[1]8_Xa Chu Mo'!Y34+'[1]9_Xa Ia KDam'!Y34+'[1]10_Off'!Y34+'[1]11_Off'!Y34+'[1]12_Off'!Y34+'[1]13_Off'!Y34+'[1]14_Off'!Y34+'[1]15_Off'!Y34</f>
        <v>0</v>
      </c>
      <c r="Z35" s="304">
        <f>'[1]1_Xa Ia Trok'!Z34+'[1]2_Xa Ia Mron'!Z34+'[1]3_Xa Kim Tan'!Z34+'[1]4_Xa Chu Rang'!Z34+'[1]5_Xa Po To'!Z34+'[1]6_Xa Ia Broai'!Z34+'[1]7_Xa Ia Tul'!Z34+'[1]8_Xa Chu Mo'!Z34+'[1]9_Xa Ia KDam'!Z34+'[1]10_Off'!Z34+'[1]11_Off'!Z34+'[1]12_Off'!Z34+'[1]13_Off'!Z34+'[1]14_Off'!Z34+'[1]15_Off'!Z34</f>
        <v>0</v>
      </c>
      <c r="AA35" s="304">
        <f>'[1]1_Xa Ia Trok'!AA34+'[1]2_Xa Ia Mron'!AA34+'[1]3_Xa Kim Tan'!AA34+'[1]4_Xa Chu Rang'!AA34+'[1]5_Xa Po To'!AA34+'[1]6_Xa Ia Broai'!AA34+'[1]7_Xa Ia Tul'!AA34+'[1]8_Xa Chu Mo'!AA34+'[1]9_Xa Ia KDam'!AA34+'[1]10_Off'!AA34+'[1]11_Off'!AA34+'[1]12_Off'!AA34+'[1]13_Off'!AA34+'[1]14_Off'!AA34+'[1]15_Off'!AA34</f>
        <v>0</v>
      </c>
      <c r="AB35" s="304">
        <f>'[1]1_Xa Ia Trok'!AB34+'[1]2_Xa Ia Mron'!AB34+'[1]3_Xa Kim Tan'!AB34+'[1]4_Xa Chu Rang'!AB34+'[1]5_Xa Po To'!AB34+'[1]6_Xa Ia Broai'!AB34+'[1]7_Xa Ia Tul'!AB34+'[1]8_Xa Chu Mo'!AB34+'[1]9_Xa Ia KDam'!AB34+'[1]10_Off'!AB34+'[1]11_Off'!AB34+'[1]12_Off'!AB34+'[1]13_Off'!AB34+'[1]14_Off'!AB34+'[1]15_Off'!AB34</f>
        <v>0</v>
      </c>
      <c r="AC35" s="304">
        <f>'[1]1_Xa Ia Trok'!AC34+'[1]2_Xa Ia Mron'!AC34+'[1]3_Xa Kim Tan'!AC34+'[1]4_Xa Chu Rang'!AC34+'[1]5_Xa Po To'!AC34+'[1]6_Xa Ia Broai'!AC34+'[1]7_Xa Ia Tul'!AC34+'[1]8_Xa Chu Mo'!AC34+'[1]9_Xa Ia KDam'!AC34+'[1]10_Off'!AC34+'[1]11_Off'!AC34+'[1]12_Off'!AC34+'[1]13_Off'!AC34+'[1]14_Off'!AC34+'[1]15_Off'!AC34</f>
        <v>3</v>
      </c>
      <c r="AD35" s="304">
        <f>'[1]1_Xa Ia Trok'!AD34+'[1]2_Xa Ia Mron'!AD34+'[1]3_Xa Kim Tan'!AD34+'[1]4_Xa Chu Rang'!AD34+'[1]5_Xa Po To'!AD34+'[1]6_Xa Ia Broai'!AD34+'[1]7_Xa Ia Tul'!AD34+'[1]8_Xa Chu Mo'!AD34+'[1]9_Xa Ia KDam'!AD34+'[1]10_Off'!AD34+'[1]11_Off'!AD34+'[1]12_Off'!AD34+'[1]13_Off'!AD34+'[1]14_Off'!AD34+'[1]15_Off'!AD34</f>
        <v>0</v>
      </c>
      <c r="AE35" s="304">
        <f>'[1]1_Xa Ia Trok'!AE34+'[1]2_Xa Ia Mron'!AE34+'[1]3_Xa Kim Tan'!AE34+'[1]4_Xa Chu Rang'!AE34+'[1]5_Xa Po To'!AE34+'[1]6_Xa Ia Broai'!AE34+'[1]7_Xa Ia Tul'!AE34+'[1]8_Xa Chu Mo'!AE34+'[1]9_Xa Ia KDam'!AE34+'[1]10_Off'!AE34+'[1]11_Off'!AE34+'[1]12_Off'!AE34+'[1]13_Off'!AE34+'[1]14_Off'!AE34+'[1]15_Off'!AE34</f>
        <v>18.266892000000002</v>
      </c>
      <c r="AF35" s="304">
        <f>'[1]1_Xa Ia Trok'!AF34+'[1]2_Xa Ia Mron'!AF34+'[1]3_Xa Kim Tan'!AF34+'[1]4_Xa Chu Rang'!AF34+'[1]5_Xa Po To'!AF34+'[1]6_Xa Ia Broai'!AF34+'[1]7_Xa Ia Tul'!AF34+'[1]8_Xa Chu Mo'!AF34+'[1]9_Xa Ia KDam'!AF34+'[1]10_Off'!AF34+'[1]11_Off'!AF34+'[1]12_Off'!AF34+'[1]13_Off'!AF34+'[1]14_Off'!AF34+'[1]15_Off'!AF34</f>
        <v>0</v>
      </c>
      <c r="AG35" s="304">
        <f>'[1]1_Xa Ia Trok'!AG34+'[1]2_Xa Ia Mron'!AG34+'[1]3_Xa Kim Tan'!AG34+'[1]4_Xa Chu Rang'!AG34+'[1]5_Xa Po To'!AG34+'[1]6_Xa Ia Broai'!AG34+'[1]7_Xa Ia Tul'!AG34+'[1]8_Xa Chu Mo'!AG34+'[1]9_Xa Ia KDam'!AG34+'[1]10_Off'!AG34+'[1]11_Off'!AG34+'[1]12_Off'!AG34+'[1]13_Off'!AG34+'[1]14_Off'!AG34+'[1]15_Off'!AG34</f>
        <v>0</v>
      </c>
      <c r="AH35" s="304">
        <f>'[1]1_Xa Ia Trok'!AH34+'[1]2_Xa Ia Mron'!AH34+'[1]3_Xa Kim Tan'!AH34+'[1]4_Xa Chu Rang'!AH34+'[1]5_Xa Po To'!AH34+'[1]6_Xa Ia Broai'!AH34+'[1]7_Xa Ia Tul'!AH34+'[1]8_Xa Chu Mo'!AH34+'[1]9_Xa Ia KDam'!AH34+'[1]10_Off'!AH34+'[1]11_Off'!AH34+'[1]12_Off'!AH34+'[1]13_Off'!AH34+'[1]14_Off'!AH34+'[1]15_Off'!AH34</f>
        <v>0</v>
      </c>
      <c r="AI35" s="304">
        <f>'[1]1_Xa Ia Trok'!AI34+'[1]2_Xa Ia Mron'!AI34+'[1]3_Xa Kim Tan'!AI34+'[1]4_Xa Chu Rang'!AI34+'[1]5_Xa Po To'!AI34+'[1]6_Xa Ia Broai'!AI34+'[1]7_Xa Ia Tul'!AI34+'[1]8_Xa Chu Mo'!AI34+'[1]9_Xa Ia KDam'!AI34+'[1]10_Off'!AI34+'[1]11_Off'!AI34+'[1]12_Off'!AI34+'[1]13_Off'!AI34+'[1]14_Off'!AI34+'[1]15_Off'!AI34</f>
        <v>0</v>
      </c>
      <c r="AJ35" s="304">
        <f>'[1]1_Xa Ia Trok'!AJ34+'[1]2_Xa Ia Mron'!AJ34+'[1]3_Xa Kim Tan'!AJ34+'[1]4_Xa Chu Rang'!AJ34+'[1]5_Xa Po To'!AJ34+'[1]6_Xa Ia Broai'!AJ34+'[1]7_Xa Ia Tul'!AJ34+'[1]8_Xa Chu Mo'!AJ34+'[1]9_Xa Ia KDam'!AJ34+'[1]10_Off'!AJ34+'[1]11_Off'!AJ34+'[1]12_Off'!AJ34+'[1]13_Off'!AJ34+'[1]14_Off'!AJ34+'[1]15_Off'!AJ34</f>
        <v>0</v>
      </c>
      <c r="AK35" s="304">
        <f>'[1]1_Xa Ia Trok'!AK34+'[1]2_Xa Ia Mron'!AK34+'[1]3_Xa Kim Tan'!AK34+'[1]4_Xa Chu Rang'!AK34+'[1]5_Xa Po To'!AK34+'[1]6_Xa Ia Broai'!AK34+'[1]7_Xa Ia Tul'!AK34+'[1]8_Xa Chu Mo'!AK34+'[1]9_Xa Ia KDam'!AK34+'[1]10_Off'!AK34+'[1]11_Off'!AK34+'[1]12_Off'!AK34+'[1]13_Off'!AK34+'[1]14_Off'!AK34+'[1]15_Off'!AK34</f>
        <v>0</v>
      </c>
      <c r="AL35" s="304">
        <f>'[1]1_Xa Ia Trok'!AL34+'[1]2_Xa Ia Mron'!AL34+'[1]3_Xa Kim Tan'!AL34+'[1]4_Xa Chu Rang'!AL34+'[1]5_Xa Po To'!AL34+'[1]6_Xa Ia Broai'!AL34+'[1]7_Xa Ia Tul'!AL34+'[1]8_Xa Chu Mo'!AL34+'[1]9_Xa Ia KDam'!AL34+'[1]10_Off'!AL34+'[1]11_Off'!AL34+'[1]12_Off'!AL34+'[1]13_Off'!AL34+'[1]14_Off'!AL34+'[1]15_Off'!AL34</f>
        <v>0</v>
      </c>
      <c r="AM35" s="304">
        <f>'[1]1_Xa Ia Trok'!AM34+'[1]2_Xa Ia Mron'!AM34+'[1]3_Xa Kim Tan'!AM34+'[1]4_Xa Chu Rang'!AM34+'[1]5_Xa Po To'!AM34+'[1]6_Xa Ia Broai'!AM34+'[1]7_Xa Ia Tul'!AM34+'[1]8_Xa Chu Mo'!AM34+'[1]9_Xa Ia KDam'!AM34+'[1]10_Off'!AM34+'[1]11_Off'!AM34+'[1]12_Off'!AM34+'[1]13_Off'!AM34+'[1]14_Off'!AM34+'[1]15_Off'!AM34</f>
        <v>0</v>
      </c>
      <c r="AN35" s="304">
        <f>'[1]1_Xa Ia Trok'!AN34+'[1]2_Xa Ia Mron'!AN34+'[1]3_Xa Kim Tan'!AN34+'[1]4_Xa Chu Rang'!AN34+'[1]5_Xa Po To'!AN34+'[1]6_Xa Ia Broai'!AN34+'[1]7_Xa Ia Tul'!AN34+'[1]8_Xa Chu Mo'!AN34+'[1]9_Xa Ia KDam'!AN34+'[1]10_Off'!AN34+'[1]11_Off'!AN34+'[1]12_Off'!AN34+'[1]13_Off'!AN34+'[1]14_Off'!AN34+'[1]15_Off'!AN34</f>
        <v>0</v>
      </c>
      <c r="AO35" s="304">
        <f>'[1]1_Xa Ia Trok'!AO34+'[1]2_Xa Ia Mron'!AO34+'[1]3_Xa Kim Tan'!AO34+'[1]4_Xa Chu Rang'!AO34+'[1]5_Xa Po To'!AO34+'[1]6_Xa Ia Broai'!AO34+'[1]7_Xa Ia Tul'!AO34+'[1]8_Xa Chu Mo'!AO34+'[1]9_Xa Ia KDam'!AO34+'[1]10_Off'!AO34+'[1]11_Off'!AO34+'[1]12_Off'!AO34+'[1]13_Off'!AO34+'[1]14_Off'!AO34+'[1]15_Off'!AO34</f>
        <v>0</v>
      </c>
      <c r="AP35" s="304">
        <f>'[1]1_Xa Ia Trok'!AP34+'[1]2_Xa Ia Mron'!AP34+'[1]3_Xa Kim Tan'!AP34+'[1]4_Xa Chu Rang'!AP34+'[1]5_Xa Po To'!AP34+'[1]6_Xa Ia Broai'!AP34+'[1]7_Xa Ia Tul'!AP34+'[1]8_Xa Chu Mo'!AP34+'[1]9_Xa Ia KDam'!AP34+'[1]10_Off'!AP34+'[1]11_Off'!AP34+'[1]12_Off'!AP34+'[1]13_Off'!AP34+'[1]14_Off'!AP34+'[1]15_Off'!AP34</f>
        <v>0</v>
      </c>
      <c r="AQ35" s="400">
        <f>'[1]1_Xa Ia Trok'!AQ34+'[1]2_Xa Ia Mron'!AQ34+'[1]3_Xa Kim Tan'!AQ34+'[1]4_Xa Chu Rang'!AQ34+'[1]5_Xa Po To'!AQ34+'[1]6_Xa Ia Broai'!AQ34+'[1]7_Xa Ia Tul'!AQ34+'[1]8_Xa Chu Mo'!AQ34+'[1]9_Xa Ia KDam'!AQ34+'[1]10_Off'!AQ34+'[1]11_Off'!AQ34+'[1]12_Off'!AQ34+'[1]13_Off'!AQ34+'[1]14_Off'!AQ34+'[1]15_Off'!AQ34</f>
        <v>0</v>
      </c>
      <c r="AR35" s="304">
        <f>'[1]1_Xa Ia Trok'!AR34+'[1]2_Xa Ia Mron'!AR34+'[1]3_Xa Kim Tan'!AR34+'[1]4_Xa Chu Rang'!AR34+'[1]5_Xa Po To'!AR34+'[1]6_Xa Ia Broai'!AR34+'[1]7_Xa Ia Tul'!AR34+'[1]8_Xa Chu Mo'!AR34+'[1]9_Xa Ia KDam'!AR34+'[1]10_Off'!AR34+'[1]11_Off'!AR34+'[1]12_Off'!AR34+'[1]13_Off'!AR34+'[1]14_Off'!AR34+'[1]15_Off'!AR34</f>
        <v>3</v>
      </c>
      <c r="AS35" s="304">
        <f>'[1]1_Xa Ia Trok'!AS34+'[1]2_Xa Ia Mron'!AS34+'[1]3_Xa Kim Tan'!AS34+'[1]4_Xa Chu Rang'!AS34+'[1]5_Xa Po To'!AS34+'[1]6_Xa Ia Broai'!AS34+'[1]7_Xa Ia Tul'!AS34+'[1]8_Xa Chu Mo'!AS34+'[1]9_Xa Ia KDam'!AS34+'[1]10_Off'!AS34+'[1]11_Off'!AS34+'[1]12_Off'!AS34+'[1]13_Off'!AS34+'[1]14_Off'!AS34+'[1]15_Off'!AS34</f>
        <v>18.266892000000002</v>
      </c>
    </row>
    <row r="36" spans="1:45" s="133" customFormat="1" ht="15.95" customHeight="1" x14ac:dyDescent="0.25">
      <c r="A36" s="402">
        <v>2.16</v>
      </c>
      <c r="B36" s="67" t="s">
        <v>76</v>
      </c>
      <c r="C36" s="1" t="s">
        <v>77</v>
      </c>
      <c r="D36" s="304">
        <f>'02 CH'!G47</f>
        <v>67.86999999999999</v>
      </c>
      <c r="E36" s="400">
        <f t="shared" si="0"/>
        <v>0</v>
      </c>
      <c r="F36" s="304">
        <f>'[1]1_Xa Ia Trok'!F35+'[1]2_Xa Ia Mron'!F35+'[1]3_Xa Kim Tan'!F35+'[1]4_Xa Chu Rang'!F35+'[1]5_Xa Po To'!F35+'[1]6_Xa Ia Broai'!F35+'[1]7_Xa Ia Tul'!F35+'[1]8_Xa Chu Mo'!F35+'[1]9_Xa Ia KDam'!F35+'[1]10_Off'!F35+'[1]11_Off'!F35+'[1]12_Off'!F35+'[1]13_Off'!F35+'[1]14_Off'!F35+'[1]15_Off'!F35</f>
        <v>0</v>
      </c>
      <c r="G36" s="304">
        <f>'[1]1_Xa Ia Trok'!G35+'[1]2_Xa Ia Mron'!G35+'[1]3_Xa Kim Tan'!G35+'[1]4_Xa Chu Rang'!G35+'[1]5_Xa Po To'!G35+'[1]6_Xa Ia Broai'!G35+'[1]7_Xa Ia Tul'!G35+'[1]8_Xa Chu Mo'!G35+'[1]9_Xa Ia KDam'!G35+'[1]10_Off'!G35+'[1]11_Off'!G35+'[1]12_Off'!G35+'[1]13_Off'!G35+'[1]14_Off'!G35+'[1]15_Off'!G35</f>
        <v>0</v>
      </c>
      <c r="H36" s="304">
        <f>'[1]1_Xa Ia Trok'!H35+'[1]2_Xa Ia Mron'!H35+'[1]3_Xa Kim Tan'!H35+'[1]4_Xa Chu Rang'!H35+'[1]5_Xa Po To'!H35+'[1]6_Xa Ia Broai'!H35+'[1]7_Xa Ia Tul'!H35+'[1]8_Xa Chu Mo'!H35+'[1]9_Xa Ia KDam'!H35+'[1]10_Off'!H35+'[1]11_Off'!H35+'[1]12_Off'!H35+'[1]13_Off'!H35+'[1]14_Off'!H35+'[1]15_Off'!H35</f>
        <v>0</v>
      </c>
      <c r="I36" s="304">
        <f>'[1]1_Xa Ia Trok'!I35+'[1]2_Xa Ia Mron'!I35+'[1]3_Xa Kim Tan'!I35+'[1]4_Xa Chu Rang'!I35+'[1]5_Xa Po To'!I35+'[1]6_Xa Ia Broai'!I35+'[1]7_Xa Ia Tul'!I35+'[1]8_Xa Chu Mo'!I35+'[1]9_Xa Ia KDam'!I35+'[1]10_Off'!I35+'[1]11_Off'!I35+'[1]12_Off'!I35+'[1]13_Off'!I35+'[1]14_Off'!I35+'[1]15_Off'!I35</f>
        <v>0</v>
      </c>
      <c r="J36" s="304">
        <f>'[1]1_Xa Ia Trok'!J35+'[1]2_Xa Ia Mron'!J35+'[1]3_Xa Kim Tan'!J35+'[1]4_Xa Chu Rang'!J35+'[1]5_Xa Po To'!J35+'[1]6_Xa Ia Broai'!J35+'[1]7_Xa Ia Tul'!J35+'[1]8_Xa Chu Mo'!J35+'[1]9_Xa Ia KDam'!J35+'[1]10_Off'!J35+'[1]11_Off'!J35+'[1]12_Off'!J35+'[1]13_Off'!J35+'[1]14_Off'!J35+'[1]15_Off'!J35</f>
        <v>0</v>
      </c>
      <c r="K36" s="304">
        <f>'[1]1_Xa Ia Trok'!K35+'[1]2_Xa Ia Mron'!K35+'[1]3_Xa Kim Tan'!K35+'[1]4_Xa Chu Rang'!K35+'[1]5_Xa Po To'!K35+'[1]6_Xa Ia Broai'!K35+'[1]7_Xa Ia Tul'!K35+'[1]8_Xa Chu Mo'!K35+'[1]9_Xa Ia KDam'!K35+'[1]10_Off'!K35+'[1]11_Off'!K35+'[1]12_Off'!K35+'[1]13_Off'!K35+'[1]14_Off'!K35+'[1]15_Off'!K35</f>
        <v>0</v>
      </c>
      <c r="L36" s="304">
        <f>'[1]1_Xa Ia Trok'!L35+'[1]2_Xa Ia Mron'!L35+'[1]3_Xa Kim Tan'!L35+'[1]4_Xa Chu Rang'!L35+'[1]5_Xa Po To'!L35+'[1]6_Xa Ia Broai'!L35+'[1]7_Xa Ia Tul'!L35+'[1]8_Xa Chu Mo'!L35+'[1]9_Xa Ia KDam'!L35+'[1]10_Off'!L35+'[1]11_Off'!L35+'[1]12_Off'!L35+'[1]13_Off'!L35+'[1]14_Off'!L35+'[1]15_Off'!L35</f>
        <v>0</v>
      </c>
      <c r="M36" s="304">
        <f>'[1]1_Xa Ia Trok'!M35+'[1]2_Xa Ia Mron'!M35+'[1]3_Xa Kim Tan'!M35+'[1]4_Xa Chu Rang'!M35+'[1]5_Xa Po To'!M35+'[1]6_Xa Ia Broai'!M35+'[1]7_Xa Ia Tul'!M35+'[1]8_Xa Chu Mo'!M35+'[1]9_Xa Ia KDam'!M35+'[1]10_Off'!M35+'[1]11_Off'!M35+'[1]12_Off'!M35+'[1]13_Off'!M35+'[1]14_Off'!M35+'[1]15_Off'!M35</f>
        <v>0</v>
      </c>
      <c r="N36" s="304">
        <f>'[1]1_Xa Ia Trok'!N35+'[1]2_Xa Ia Mron'!N35+'[1]3_Xa Kim Tan'!N35+'[1]4_Xa Chu Rang'!N35+'[1]5_Xa Po To'!N35+'[1]6_Xa Ia Broai'!N35+'[1]7_Xa Ia Tul'!N35+'[1]8_Xa Chu Mo'!N35+'[1]9_Xa Ia KDam'!N35+'[1]10_Off'!N35+'[1]11_Off'!N35+'[1]12_Off'!N35+'[1]13_Off'!N35+'[1]14_Off'!N35+'[1]15_Off'!N35</f>
        <v>0</v>
      </c>
      <c r="O36" s="304">
        <f>'[1]1_Xa Ia Trok'!O35+'[1]2_Xa Ia Mron'!O35+'[1]3_Xa Kim Tan'!O35+'[1]4_Xa Chu Rang'!O35+'[1]5_Xa Po To'!O35+'[1]6_Xa Ia Broai'!O35+'[1]7_Xa Ia Tul'!O35+'[1]8_Xa Chu Mo'!O35+'[1]9_Xa Ia KDam'!O35+'[1]10_Off'!O35+'[1]11_Off'!O35+'[1]12_Off'!O35+'[1]13_Off'!O35+'[1]14_Off'!O35+'[1]15_Off'!O35</f>
        <v>0</v>
      </c>
      <c r="P36" s="400">
        <f>'[1]1_Xa Ia Trok'!P35+'[1]2_Xa Ia Mron'!P35+'[1]3_Xa Kim Tan'!P35+'[1]4_Xa Chu Rang'!P35+'[1]5_Xa Po To'!P35+'[1]6_Xa Ia Broai'!P35+'[1]7_Xa Ia Tul'!P35+'[1]8_Xa Chu Mo'!P35+'[1]9_Xa Ia KDam'!P35+'[1]10_Off'!P35+'[1]11_Off'!P35+'[1]12_Off'!P35+'[1]13_Off'!P35+'[1]14_Off'!P35+'[1]15_Off'!P35</f>
        <v>0</v>
      </c>
      <c r="Q36" s="304">
        <f>'[1]1_Xa Ia Trok'!Q35+'[1]2_Xa Ia Mron'!Q35+'[1]3_Xa Kim Tan'!Q35+'[1]4_Xa Chu Rang'!Q35+'[1]5_Xa Po To'!Q35+'[1]6_Xa Ia Broai'!Q35+'[1]7_Xa Ia Tul'!Q35+'[1]8_Xa Chu Mo'!Q35+'[1]9_Xa Ia KDam'!Q35+'[1]10_Off'!Q35+'[1]11_Off'!Q35+'[1]12_Off'!Q35+'[1]13_Off'!Q35+'[1]14_Off'!Q35+'[1]15_Off'!Q35</f>
        <v>0</v>
      </c>
      <c r="R36" s="304">
        <f>'[1]1_Xa Ia Trok'!R35+'[1]2_Xa Ia Mron'!R35+'[1]3_Xa Kim Tan'!R35+'[1]4_Xa Chu Rang'!R35+'[1]5_Xa Po To'!R35+'[1]6_Xa Ia Broai'!R35+'[1]7_Xa Ia Tul'!R35+'[1]8_Xa Chu Mo'!R35+'[1]9_Xa Ia KDam'!R35+'[1]10_Off'!R35+'[1]11_Off'!R35+'[1]12_Off'!R35+'[1]13_Off'!R35+'[1]14_Off'!R35+'[1]15_Off'!R35</f>
        <v>0</v>
      </c>
      <c r="S36" s="304">
        <f>'[1]1_Xa Ia Trok'!S35+'[1]2_Xa Ia Mron'!S35+'[1]3_Xa Kim Tan'!S35+'[1]4_Xa Chu Rang'!S35+'[1]5_Xa Po To'!S35+'[1]6_Xa Ia Broai'!S35+'[1]7_Xa Ia Tul'!S35+'[1]8_Xa Chu Mo'!S35+'[1]9_Xa Ia KDam'!S35+'[1]10_Off'!S35+'[1]11_Off'!S35+'[1]12_Off'!S35+'[1]13_Off'!S35+'[1]14_Off'!S35+'[1]15_Off'!S35</f>
        <v>0</v>
      </c>
      <c r="T36" s="304">
        <f>'[1]1_Xa Ia Trok'!T35+'[1]2_Xa Ia Mron'!T35+'[1]3_Xa Kim Tan'!T35+'[1]4_Xa Chu Rang'!T35+'[1]5_Xa Po To'!T35+'[1]6_Xa Ia Broai'!T35+'[1]7_Xa Ia Tul'!T35+'[1]8_Xa Chu Mo'!T35+'[1]9_Xa Ia KDam'!T35+'[1]10_Off'!T35+'[1]11_Off'!T35+'[1]12_Off'!T35+'[1]13_Off'!T35+'[1]14_Off'!T35+'[1]15_Off'!T35</f>
        <v>0</v>
      </c>
      <c r="U36" s="304">
        <f>'[1]1_Xa Ia Trok'!U35+'[1]2_Xa Ia Mron'!U35+'[1]3_Xa Kim Tan'!U35+'[1]4_Xa Chu Rang'!U35+'[1]5_Xa Po To'!U35+'[1]6_Xa Ia Broai'!U35+'[1]7_Xa Ia Tul'!U35+'[1]8_Xa Chu Mo'!U35+'[1]9_Xa Ia KDam'!U35+'[1]10_Off'!U35+'[1]11_Off'!U35+'[1]12_Off'!U35+'[1]13_Off'!U35+'[1]14_Off'!U35+'[1]15_Off'!U35</f>
        <v>0</v>
      </c>
      <c r="V36" s="304">
        <f>'[1]1_Xa Ia Trok'!V35+'[1]2_Xa Ia Mron'!V35+'[1]3_Xa Kim Tan'!V35+'[1]4_Xa Chu Rang'!V35+'[1]5_Xa Po To'!V35+'[1]6_Xa Ia Broai'!V35+'[1]7_Xa Ia Tul'!V35+'[1]8_Xa Chu Mo'!V35+'[1]9_Xa Ia KDam'!V35+'[1]10_Off'!V35+'[1]11_Off'!V35+'[1]12_Off'!V35+'[1]13_Off'!V35+'[1]14_Off'!V35+'[1]15_Off'!V35</f>
        <v>0</v>
      </c>
      <c r="W36" s="304">
        <f>'[1]1_Xa Ia Trok'!W35+'[1]2_Xa Ia Mron'!W35+'[1]3_Xa Kim Tan'!W35+'[1]4_Xa Chu Rang'!W35+'[1]5_Xa Po To'!W35+'[1]6_Xa Ia Broai'!W35+'[1]7_Xa Ia Tul'!W35+'[1]8_Xa Chu Mo'!W35+'[1]9_Xa Ia KDam'!W35+'[1]10_Off'!W35+'[1]11_Off'!W35+'[1]12_Off'!W35+'[1]13_Off'!W35+'[1]14_Off'!W35+'[1]15_Off'!W35</f>
        <v>0</v>
      </c>
      <c r="X36" s="304">
        <f>'[1]1_Xa Ia Trok'!X35+'[1]2_Xa Ia Mron'!X35+'[1]3_Xa Kim Tan'!X35+'[1]4_Xa Chu Rang'!X35+'[1]5_Xa Po To'!X35+'[1]6_Xa Ia Broai'!X35+'[1]7_Xa Ia Tul'!X35+'[1]8_Xa Chu Mo'!X35+'[1]9_Xa Ia KDam'!X35+'[1]10_Off'!X35+'[1]11_Off'!X35+'[1]12_Off'!X35+'[1]13_Off'!X35+'[1]14_Off'!X35+'[1]15_Off'!X35</f>
        <v>0</v>
      </c>
      <c r="Y36" s="304">
        <f>'[1]1_Xa Ia Trok'!Y35+'[1]2_Xa Ia Mron'!Y35+'[1]3_Xa Kim Tan'!Y35+'[1]4_Xa Chu Rang'!Y35+'[1]5_Xa Po To'!Y35+'[1]6_Xa Ia Broai'!Y35+'[1]7_Xa Ia Tul'!Y35+'[1]8_Xa Chu Mo'!Y35+'[1]9_Xa Ia KDam'!Y35+'[1]10_Off'!Y35+'[1]11_Off'!Y35+'[1]12_Off'!Y35+'[1]13_Off'!Y35+'[1]14_Off'!Y35+'[1]15_Off'!Y35</f>
        <v>0</v>
      </c>
      <c r="Z36" s="304">
        <f>'[1]1_Xa Ia Trok'!Z35+'[1]2_Xa Ia Mron'!Z35+'[1]3_Xa Kim Tan'!Z35+'[1]4_Xa Chu Rang'!Z35+'[1]5_Xa Po To'!Z35+'[1]6_Xa Ia Broai'!Z35+'[1]7_Xa Ia Tul'!Z35+'[1]8_Xa Chu Mo'!Z35+'[1]9_Xa Ia KDam'!Z35+'[1]10_Off'!Z35+'[1]11_Off'!Z35+'[1]12_Off'!Z35+'[1]13_Off'!Z35+'[1]14_Off'!Z35+'[1]15_Off'!Z35</f>
        <v>0</v>
      </c>
      <c r="AA36" s="304">
        <f>'[1]1_Xa Ia Trok'!AA35+'[1]2_Xa Ia Mron'!AA35+'[1]3_Xa Kim Tan'!AA35+'[1]4_Xa Chu Rang'!AA35+'[1]5_Xa Po To'!AA35+'[1]6_Xa Ia Broai'!AA35+'[1]7_Xa Ia Tul'!AA35+'[1]8_Xa Chu Mo'!AA35+'[1]9_Xa Ia KDam'!AA35+'[1]10_Off'!AA35+'[1]11_Off'!AA35+'[1]12_Off'!AA35+'[1]13_Off'!AA35+'[1]14_Off'!AA35+'[1]15_Off'!AA35</f>
        <v>0</v>
      </c>
      <c r="AB36" s="304">
        <f>'[1]1_Xa Ia Trok'!AB35+'[1]2_Xa Ia Mron'!AB35+'[1]3_Xa Kim Tan'!AB35+'[1]4_Xa Chu Rang'!AB35+'[1]5_Xa Po To'!AB35+'[1]6_Xa Ia Broai'!AB35+'[1]7_Xa Ia Tul'!AB35+'[1]8_Xa Chu Mo'!AB35+'[1]9_Xa Ia KDam'!AB35+'[1]10_Off'!AB35+'[1]11_Off'!AB35+'[1]12_Off'!AB35+'[1]13_Off'!AB35+'[1]14_Off'!AB35+'[1]15_Off'!AB35</f>
        <v>0</v>
      </c>
      <c r="AC36" s="304">
        <f>'[1]1_Xa Ia Trok'!AC35+'[1]2_Xa Ia Mron'!AC35+'[1]3_Xa Kim Tan'!AC35+'[1]4_Xa Chu Rang'!AC35+'[1]5_Xa Po To'!AC35+'[1]6_Xa Ia Broai'!AC35+'[1]7_Xa Ia Tul'!AC35+'[1]8_Xa Chu Mo'!AC35+'[1]9_Xa Ia KDam'!AC35+'[1]10_Off'!AC35+'[1]11_Off'!AC35+'[1]12_Off'!AC35+'[1]13_Off'!AC35+'[1]14_Off'!AC35+'[1]15_Off'!AC35</f>
        <v>0</v>
      </c>
      <c r="AD36" s="304">
        <f>'[1]1_Xa Ia Trok'!AD35+'[1]2_Xa Ia Mron'!AD35+'[1]3_Xa Kim Tan'!AD35+'[1]4_Xa Chu Rang'!AD35+'[1]5_Xa Po To'!AD35+'[1]6_Xa Ia Broai'!AD35+'[1]7_Xa Ia Tul'!AD35+'[1]8_Xa Chu Mo'!AD35+'[1]9_Xa Ia KDam'!AD35+'[1]10_Off'!AD35+'[1]11_Off'!AD35+'[1]12_Off'!AD35+'[1]13_Off'!AD35+'[1]14_Off'!AD35+'[1]15_Off'!AD35</f>
        <v>0</v>
      </c>
      <c r="AE36" s="304">
        <f>'[1]1_Xa Ia Trok'!AE35+'[1]2_Xa Ia Mron'!AE35+'[1]3_Xa Kim Tan'!AE35+'[1]4_Xa Chu Rang'!AE35+'[1]5_Xa Po To'!AE35+'[1]6_Xa Ia Broai'!AE35+'[1]7_Xa Ia Tul'!AE35+'[1]8_Xa Chu Mo'!AE35+'[1]9_Xa Ia KDam'!AE35+'[1]10_Off'!AE35+'[1]11_Off'!AE35+'[1]12_Off'!AE35+'[1]13_Off'!AE35+'[1]14_Off'!AE35+'[1]15_Off'!AE35</f>
        <v>0</v>
      </c>
      <c r="AF36" s="304">
        <f>'[1]1_Xa Ia Trok'!AF35+'[1]2_Xa Ia Mron'!AF35+'[1]3_Xa Kim Tan'!AF35+'[1]4_Xa Chu Rang'!AF35+'[1]5_Xa Po To'!AF35+'[1]6_Xa Ia Broai'!AF35+'[1]7_Xa Ia Tul'!AF35+'[1]8_Xa Chu Mo'!AF35+'[1]9_Xa Ia KDam'!AF35+'[1]10_Off'!AF35+'[1]11_Off'!AF35+'[1]12_Off'!AF35+'[1]13_Off'!AF35+'[1]14_Off'!AF35+'[1]15_Off'!AF35</f>
        <v>67.87</v>
      </c>
      <c r="AG36" s="304">
        <f>'[1]1_Xa Ia Trok'!AG35+'[1]2_Xa Ia Mron'!AG35+'[1]3_Xa Kim Tan'!AG35+'[1]4_Xa Chu Rang'!AG35+'[1]5_Xa Po To'!AG35+'[1]6_Xa Ia Broai'!AG35+'[1]7_Xa Ia Tul'!AG35+'[1]8_Xa Chu Mo'!AG35+'[1]9_Xa Ia KDam'!AG35+'[1]10_Off'!AG35+'[1]11_Off'!AG35+'[1]12_Off'!AG35+'[1]13_Off'!AG35+'[1]14_Off'!AG35+'[1]15_Off'!AG35</f>
        <v>0</v>
      </c>
      <c r="AH36" s="304">
        <f>'[1]1_Xa Ia Trok'!AH35+'[1]2_Xa Ia Mron'!AH35+'[1]3_Xa Kim Tan'!AH35+'[1]4_Xa Chu Rang'!AH35+'[1]5_Xa Po To'!AH35+'[1]6_Xa Ia Broai'!AH35+'[1]7_Xa Ia Tul'!AH35+'[1]8_Xa Chu Mo'!AH35+'[1]9_Xa Ia KDam'!AH35+'[1]10_Off'!AH35+'[1]11_Off'!AH35+'[1]12_Off'!AH35+'[1]13_Off'!AH35+'[1]14_Off'!AH35+'[1]15_Off'!AH35</f>
        <v>0</v>
      </c>
      <c r="AI36" s="304">
        <f>'[1]1_Xa Ia Trok'!AI35+'[1]2_Xa Ia Mron'!AI35+'[1]3_Xa Kim Tan'!AI35+'[1]4_Xa Chu Rang'!AI35+'[1]5_Xa Po To'!AI35+'[1]6_Xa Ia Broai'!AI35+'[1]7_Xa Ia Tul'!AI35+'[1]8_Xa Chu Mo'!AI35+'[1]9_Xa Ia KDam'!AI35+'[1]10_Off'!AI35+'[1]11_Off'!AI35+'[1]12_Off'!AI35+'[1]13_Off'!AI35+'[1]14_Off'!AI35+'[1]15_Off'!AI35</f>
        <v>0</v>
      </c>
      <c r="AJ36" s="304">
        <f>'[1]1_Xa Ia Trok'!AJ35+'[1]2_Xa Ia Mron'!AJ35+'[1]3_Xa Kim Tan'!AJ35+'[1]4_Xa Chu Rang'!AJ35+'[1]5_Xa Po To'!AJ35+'[1]6_Xa Ia Broai'!AJ35+'[1]7_Xa Ia Tul'!AJ35+'[1]8_Xa Chu Mo'!AJ35+'[1]9_Xa Ia KDam'!AJ35+'[1]10_Off'!AJ35+'[1]11_Off'!AJ35+'[1]12_Off'!AJ35+'[1]13_Off'!AJ35+'[1]14_Off'!AJ35+'[1]15_Off'!AJ35</f>
        <v>0</v>
      </c>
      <c r="AK36" s="304">
        <f>'[1]1_Xa Ia Trok'!AK35+'[1]2_Xa Ia Mron'!AK35+'[1]3_Xa Kim Tan'!AK35+'[1]4_Xa Chu Rang'!AK35+'[1]5_Xa Po To'!AK35+'[1]6_Xa Ia Broai'!AK35+'[1]7_Xa Ia Tul'!AK35+'[1]8_Xa Chu Mo'!AK35+'[1]9_Xa Ia KDam'!AK35+'[1]10_Off'!AK35+'[1]11_Off'!AK35+'[1]12_Off'!AK35+'[1]13_Off'!AK35+'[1]14_Off'!AK35+'[1]15_Off'!AK35</f>
        <v>0</v>
      </c>
      <c r="AL36" s="304">
        <f>'[1]1_Xa Ia Trok'!AL35+'[1]2_Xa Ia Mron'!AL35+'[1]3_Xa Kim Tan'!AL35+'[1]4_Xa Chu Rang'!AL35+'[1]5_Xa Po To'!AL35+'[1]6_Xa Ia Broai'!AL35+'[1]7_Xa Ia Tul'!AL35+'[1]8_Xa Chu Mo'!AL35+'[1]9_Xa Ia KDam'!AL35+'[1]10_Off'!AL35+'[1]11_Off'!AL35+'[1]12_Off'!AL35+'[1]13_Off'!AL35+'[1]14_Off'!AL35+'[1]15_Off'!AL35</f>
        <v>0</v>
      </c>
      <c r="AM36" s="304">
        <f>'[1]1_Xa Ia Trok'!AM35+'[1]2_Xa Ia Mron'!AM35+'[1]3_Xa Kim Tan'!AM35+'[1]4_Xa Chu Rang'!AM35+'[1]5_Xa Po To'!AM35+'[1]6_Xa Ia Broai'!AM35+'[1]7_Xa Ia Tul'!AM35+'[1]8_Xa Chu Mo'!AM35+'[1]9_Xa Ia KDam'!AM35+'[1]10_Off'!AM35+'[1]11_Off'!AM35+'[1]12_Off'!AM35+'[1]13_Off'!AM35+'[1]14_Off'!AM35+'[1]15_Off'!AM35</f>
        <v>0</v>
      </c>
      <c r="AN36" s="304">
        <f>'[1]1_Xa Ia Trok'!AN35+'[1]2_Xa Ia Mron'!AN35+'[1]3_Xa Kim Tan'!AN35+'[1]4_Xa Chu Rang'!AN35+'[1]5_Xa Po To'!AN35+'[1]6_Xa Ia Broai'!AN35+'[1]7_Xa Ia Tul'!AN35+'[1]8_Xa Chu Mo'!AN35+'[1]9_Xa Ia KDam'!AN35+'[1]10_Off'!AN35+'[1]11_Off'!AN35+'[1]12_Off'!AN35+'[1]13_Off'!AN35+'[1]14_Off'!AN35+'[1]15_Off'!AN35</f>
        <v>0</v>
      </c>
      <c r="AO36" s="304">
        <f>'[1]1_Xa Ia Trok'!AO35+'[1]2_Xa Ia Mron'!AO35+'[1]3_Xa Kim Tan'!AO35+'[1]4_Xa Chu Rang'!AO35+'[1]5_Xa Po To'!AO35+'[1]6_Xa Ia Broai'!AO35+'[1]7_Xa Ia Tul'!AO35+'[1]8_Xa Chu Mo'!AO35+'[1]9_Xa Ia KDam'!AO35+'[1]10_Off'!AO35+'[1]11_Off'!AO35+'[1]12_Off'!AO35+'[1]13_Off'!AO35+'[1]14_Off'!AO35+'[1]15_Off'!AO35</f>
        <v>0</v>
      </c>
      <c r="AP36" s="304">
        <f>'[1]1_Xa Ia Trok'!AP35+'[1]2_Xa Ia Mron'!AP35+'[1]3_Xa Kim Tan'!AP35+'[1]4_Xa Chu Rang'!AP35+'[1]5_Xa Po To'!AP35+'[1]6_Xa Ia Broai'!AP35+'[1]7_Xa Ia Tul'!AP35+'[1]8_Xa Chu Mo'!AP35+'[1]9_Xa Ia KDam'!AP35+'[1]10_Off'!AP35+'[1]11_Off'!AP35+'[1]12_Off'!AP35+'[1]13_Off'!AP35+'[1]14_Off'!AP35+'[1]15_Off'!AP35</f>
        <v>0</v>
      </c>
      <c r="AQ36" s="400">
        <f>'[1]1_Xa Ia Trok'!AQ35+'[1]2_Xa Ia Mron'!AQ35+'[1]3_Xa Kim Tan'!AQ35+'[1]4_Xa Chu Rang'!AQ35+'[1]5_Xa Po To'!AQ35+'[1]6_Xa Ia Broai'!AQ35+'[1]7_Xa Ia Tul'!AQ35+'[1]8_Xa Chu Mo'!AQ35+'[1]9_Xa Ia KDam'!AQ35+'[1]10_Off'!AQ35+'[1]11_Off'!AQ35+'[1]12_Off'!AQ35+'[1]13_Off'!AQ35+'[1]14_Off'!AQ35+'[1]15_Off'!AQ35</f>
        <v>0</v>
      </c>
      <c r="AR36" s="304">
        <f>'[1]1_Xa Ia Trok'!AR35+'[1]2_Xa Ia Mron'!AR35+'[1]3_Xa Kim Tan'!AR35+'[1]4_Xa Chu Rang'!AR35+'[1]5_Xa Po To'!AR35+'[1]6_Xa Ia Broai'!AR35+'[1]7_Xa Ia Tul'!AR35+'[1]8_Xa Chu Mo'!AR35+'[1]9_Xa Ia KDam'!AR35+'[1]10_Off'!AR35+'[1]11_Off'!AR35+'[1]12_Off'!AR35+'[1]13_Off'!AR35+'[1]14_Off'!AR35+'[1]15_Off'!AR35</f>
        <v>0</v>
      </c>
      <c r="AS36" s="304">
        <f>'[1]1_Xa Ia Trok'!AS35+'[1]2_Xa Ia Mron'!AS35+'[1]3_Xa Kim Tan'!AS35+'[1]4_Xa Chu Rang'!AS35+'[1]5_Xa Po To'!AS35+'[1]6_Xa Ia Broai'!AS35+'[1]7_Xa Ia Tul'!AS35+'[1]8_Xa Chu Mo'!AS35+'[1]9_Xa Ia KDam'!AS35+'[1]10_Off'!AS35+'[1]11_Off'!AS35+'[1]12_Off'!AS35+'[1]13_Off'!AS35+'[1]14_Off'!AS35+'[1]15_Off'!AS35</f>
        <v>67.87</v>
      </c>
    </row>
    <row r="37" spans="1:45" s="133" customFormat="1" ht="15.95" customHeight="1" x14ac:dyDescent="0.25">
      <c r="A37" s="402">
        <v>2.17</v>
      </c>
      <c r="B37" s="67" t="s">
        <v>78</v>
      </c>
      <c r="C37" s="1" t="s">
        <v>79</v>
      </c>
      <c r="D37" s="304">
        <f>'02 CH'!G48</f>
        <v>0</v>
      </c>
      <c r="E37" s="400">
        <f t="shared" si="0"/>
        <v>0</v>
      </c>
      <c r="F37" s="304">
        <f>'[1]1_Xa Ia Trok'!F36+'[1]2_Xa Ia Mron'!F36+'[1]3_Xa Kim Tan'!F36+'[1]4_Xa Chu Rang'!F36+'[1]5_Xa Po To'!F36+'[1]6_Xa Ia Broai'!F36+'[1]7_Xa Ia Tul'!F36+'[1]8_Xa Chu Mo'!F36+'[1]9_Xa Ia KDam'!F36+'[1]10_Off'!F36+'[1]11_Off'!F36+'[1]12_Off'!F36+'[1]13_Off'!F36+'[1]14_Off'!F36+'[1]15_Off'!F36</f>
        <v>0</v>
      </c>
      <c r="G37" s="304">
        <f>'[1]1_Xa Ia Trok'!G36+'[1]2_Xa Ia Mron'!G36+'[1]3_Xa Kim Tan'!G36+'[1]4_Xa Chu Rang'!G36+'[1]5_Xa Po To'!G36+'[1]6_Xa Ia Broai'!G36+'[1]7_Xa Ia Tul'!G36+'[1]8_Xa Chu Mo'!G36+'[1]9_Xa Ia KDam'!G36+'[1]10_Off'!G36+'[1]11_Off'!G36+'[1]12_Off'!G36+'[1]13_Off'!G36+'[1]14_Off'!G36+'[1]15_Off'!G36</f>
        <v>0</v>
      </c>
      <c r="H37" s="304">
        <f>'[1]1_Xa Ia Trok'!H36+'[1]2_Xa Ia Mron'!H36+'[1]3_Xa Kim Tan'!H36+'[1]4_Xa Chu Rang'!H36+'[1]5_Xa Po To'!H36+'[1]6_Xa Ia Broai'!H36+'[1]7_Xa Ia Tul'!H36+'[1]8_Xa Chu Mo'!H36+'[1]9_Xa Ia KDam'!H36+'[1]10_Off'!H36+'[1]11_Off'!H36+'[1]12_Off'!H36+'[1]13_Off'!H36+'[1]14_Off'!H36+'[1]15_Off'!H36</f>
        <v>0</v>
      </c>
      <c r="I37" s="304">
        <f>'[1]1_Xa Ia Trok'!I36+'[1]2_Xa Ia Mron'!I36+'[1]3_Xa Kim Tan'!I36+'[1]4_Xa Chu Rang'!I36+'[1]5_Xa Po To'!I36+'[1]6_Xa Ia Broai'!I36+'[1]7_Xa Ia Tul'!I36+'[1]8_Xa Chu Mo'!I36+'[1]9_Xa Ia KDam'!I36+'[1]10_Off'!I36+'[1]11_Off'!I36+'[1]12_Off'!I36+'[1]13_Off'!I36+'[1]14_Off'!I36+'[1]15_Off'!I36</f>
        <v>0</v>
      </c>
      <c r="J37" s="304">
        <f>'[1]1_Xa Ia Trok'!J36+'[1]2_Xa Ia Mron'!J36+'[1]3_Xa Kim Tan'!J36+'[1]4_Xa Chu Rang'!J36+'[1]5_Xa Po To'!J36+'[1]6_Xa Ia Broai'!J36+'[1]7_Xa Ia Tul'!J36+'[1]8_Xa Chu Mo'!J36+'[1]9_Xa Ia KDam'!J36+'[1]10_Off'!J36+'[1]11_Off'!J36+'[1]12_Off'!J36+'[1]13_Off'!J36+'[1]14_Off'!J36+'[1]15_Off'!J36</f>
        <v>0</v>
      </c>
      <c r="K37" s="304">
        <f>'[1]1_Xa Ia Trok'!K36+'[1]2_Xa Ia Mron'!K36+'[1]3_Xa Kim Tan'!K36+'[1]4_Xa Chu Rang'!K36+'[1]5_Xa Po To'!K36+'[1]6_Xa Ia Broai'!K36+'[1]7_Xa Ia Tul'!K36+'[1]8_Xa Chu Mo'!K36+'[1]9_Xa Ia KDam'!K36+'[1]10_Off'!K36+'[1]11_Off'!K36+'[1]12_Off'!K36+'[1]13_Off'!K36+'[1]14_Off'!K36+'[1]15_Off'!K36</f>
        <v>0</v>
      </c>
      <c r="L37" s="304">
        <f>'[1]1_Xa Ia Trok'!L36+'[1]2_Xa Ia Mron'!L36+'[1]3_Xa Kim Tan'!L36+'[1]4_Xa Chu Rang'!L36+'[1]5_Xa Po To'!L36+'[1]6_Xa Ia Broai'!L36+'[1]7_Xa Ia Tul'!L36+'[1]8_Xa Chu Mo'!L36+'[1]9_Xa Ia KDam'!L36+'[1]10_Off'!L36+'[1]11_Off'!L36+'[1]12_Off'!L36+'[1]13_Off'!L36+'[1]14_Off'!L36+'[1]15_Off'!L36</f>
        <v>0</v>
      </c>
      <c r="M37" s="304">
        <f>'[1]1_Xa Ia Trok'!M36+'[1]2_Xa Ia Mron'!M36+'[1]3_Xa Kim Tan'!M36+'[1]4_Xa Chu Rang'!M36+'[1]5_Xa Po To'!M36+'[1]6_Xa Ia Broai'!M36+'[1]7_Xa Ia Tul'!M36+'[1]8_Xa Chu Mo'!M36+'[1]9_Xa Ia KDam'!M36+'[1]10_Off'!M36+'[1]11_Off'!M36+'[1]12_Off'!M36+'[1]13_Off'!M36+'[1]14_Off'!M36+'[1]15_Off'!M36</f>
        <v>0</v>
      </c>
      <c r="N37" s="304">
        <f>'[1]1_Xa Ia Trok'!N36+'[1]2_Xa Ia Mron'!N36+'[1]3_Xa Kim Tan'!N36+'[1]4_Xa Chu Rang'!N36+'[1]5_Xa Po To'!N36+'[1]6_Xa Ia Broai'!N36+'[1]7_Xa Ia Tul'!N36+'[1]8_Xa Chu Mo'!N36+'[1]9_Xa Ia KDam'!N36+'[1]10_Off'!N36+'[1]11_Off'!N36+'[1]12_Off'!N36+'[1]13_Off'!N36+'[1]14_Off'!N36+'[1]15_Off'!N36</f>
        <v>0</v>
      </c>
      <c r="O37" s="304">
        <f>'[1]1_Xa Ia Trok'!O36+'[1]2_Xa Ia Mron'!O36+'[1]3_Xa Kim Tan'!O36+'[1]4_Xa Chu Rang'!O36+'[1]5_Xa Po To'!O36+'[1]6_Xa Ia Broai'!O36+'[1]7_Xa Ia Tul'!O36+'[1]8_Xa Chu Mo'!O36+'[1]9_Xa Ia KDam'!O36+'[1]10_Off'!O36+'[1]11_Off'!O36+'[1]12_Off'!O36+'[1]13_Off'!O36+'[1]14_Off'!O36+'[1]15_Off'!O36</f>
        <v>0</v>
      </c>
      <c r="P37" s="400">
        <f>'[1]1_Xa Ia Trok'!P36+'[1]2_Xa Ia Mron'!P36+'[1]3_Xa Kim Tan'!P36+'[1]4_Xa Chu Rang'!P36+'[1]5_Xa Po To'!P36+'[1]6_Xa Ia Broai'!P36+'[1]7_Xa Ia Tul'!P36+'[1]8_Xa Chu Mo'!P36+'[1]9_Xa Ia KDam'!P36+'[1]10_Off'!P36+'[1]11_Off'!P36+'[1]12_Off'!P36+'[1]13_Off'!P36+'[1]14_Off'!P36+'[1]15_Off'!P36</f>
        <v>0</v>
      </c>
      <c r="Q37" s="304">
        <f>'[1]1_Xa Ia Trok'!Q36+'[1]2_Xa Ia Mron'!Q36+'[1]3_Xa Kim Tan'!Q36+'[1]4_Xa Chu Rang'!Q36+'[1]5_Xa Po To'!Q36+'[1]6_Xa Ia Broai'!Q36+'[1]7_Xa Ia Tul'!Q36+'[1]8_Xa Chu Mo'!Q36+'[1]9_Xa Ia KDam'!Q36+'[1]10_Off'!Q36+'[1]11_Off'!Q36+'[1]12_Off'!Q36+'[1]13_Off'!Q36+'[1]14_Off'!Q36+'[1]15_Off'!Q36</f>
        <v>0</v>
      </c>
      <c r="R37" s="304">
        <f>'[1]1_Xa Ia Trok'!R36+'[1]2_Xa Ia Mron'!R36+'[1]3_Xa Kim Tan'!R36+'[1]4_Xa Chu Rang'!R36+'[1]5_Xa Po To'!R36+'[1]6_Xa Ia Broai'!R36+'[1]7_Xa Ia Tul'!R36+'[1]8_Xa Chu Mo'!R36+'[1]9_Xa Ia KDam'!R36+'[1]10_Off'!R36+'[1]11_Off'!R36+'[1]12_Off'!R36+'[1]13_Off'!R36+'[1]14_Off'!R36+'[1]15_Off'!R36</f>
        <v>0</v>
      </c>
      <c r="S37" s="304">
        <f>'[1]1_Xa Ia Trok'!S36+'[1]2_Xa Ia Mron'!S36+'[1]3_Xa Kim Tan'!S36+'[1]4_Xa Chu Rang'!S36+'[1]5_Xa Po To'!S36+'[1]6_Xa Ia Broai'!S36+'[1]7_Xa Ia Tul'!S36+'[1]8_Xa Chu Mo'!S36+'[1]9_Xa Ia KDam'!S36+'[1]10_Off'!S36+'[1]11_Off'!S36+'[1]12_Off'!S36+'[1]13_Off'!S36+'[1]14_Off'!S36+'[1]15_Off'!S36</f>
        <v>0</v>
      </c>
      <c r="T37" s="304">
        <f>'[1]1_Xa Ia Trok'!T36+'[1]2_Xa Ia Mron'!T36+'[1]3_Xa Kim Tan'!T36+'[1]4_Xa Chu Rang'!T36+'[1]5_Xa Po To'!T36+'[1]6_Xa Ia Broai'!T36+'[1]7_Xa Ia Tul'!T36+'[1]8_Xa Chu Mo'!T36+'[1]9_Xa Ia KDam'!T36+'[1]10_Off'!T36+'[1]11_Off'!T36+'[1]12_Off'!T36+'[1]13_Off'!T36+'[1]14_Off'!T36+'[1]15_Off'!T36</f>
        <v>0</v>
      </c>
      <c r="U37" s="304">
        <f>'[1]1_Xa Ia Trok'!U36+'[1]2_Xa Ia Mron'!U36+'[1]3_Xa Kim Tan'!U36+'[1]4_Xa Chu Rang'!U36+'[1]5_Xa Po To'!U36+'[1]6_Xa Ia Broai'!U36+'[1]7_Xa Ia Tul'!U36+'[1]8_Xa Chu Mo'!U36+'[1]9_Xa Ia KDam'!U36+'[1]10_Off'!U36+'[1]11_Off'!U36+'[1]12_Off'!U36+'[1]13_Off'!U36+'[1]14_Off'!U36+'[1]15_Off'!U36</f>
        <v>0</v>
      </c>
      <c r="V37" s="304">
        <f>'[1]1_Xa Ia Trok'!V36+'[1]2_Xa Ia Mron'!V36+'[1]3_Xa Kim Tan'!V36+'[1]4_Xa Chu Rang'!V36+'[1]5_Xa Po To'!V36+'[1]6_Xa Ia Broai'!V36+'[1]7_Xa Ia Tul'!V36+'[1]8_Xa Chu Mo'!V36+'[1]9_Xa Ia KDam'!V36+'[1]10_Off'!V36+'[1]11_Off'!V36+'[1]12_Off'!V36+'[1]13_Off'!V36+'[1]14_Off'!V36+'[1]15_Off'!V36</f>
        <v>0</v>
      </c>
      <c r="W37" s="304">
        <f>'[1]1_Xa Ia Trok'!W36+'[1]2_Xa Ia Mron'!W36+'[1]3_Xa Kim Tan'!W36+'[1]4_Xa Chu Rang'!W36+'[1]5_Xa Po To'!W36+'[1]6_Xa Ia Broai'!W36+'[1]7_Xa Ia Tul'!W36+'[1]8_Xa Chu Mo'!W36+'[1]9_Xa Ia KDam'!W36+'[1]10_Off'!W36+'[1]11_Off'!W36+'[1]12_Off'!W36+'[1]13_Off'!W36+'[1]14_Off'!W36+'[1]15_Off'!W36</f>
        <v>0</v>
      </c>
      <c r="X37" s="304">
        <f>'[1]1_Xa Ia Trok'!X36+'[1]2_Xa Ia Mron'!X36+'[1]3_Xa Kim Tan'!X36+'[1]4_Xa Chu Rang'!X36+'[1]5_Xa Po To'!X36+'[1]6_Xa Ia Broai'!X36+'[1]7_Xa Ia Tul'!X36+'[1]8_Xa Chu Mo'!X36+'[1]9_Xa Ia KDam'!X36+'[1]10_Off'!X36+'[1]11_Off'!X36+'[1]12_Off'!X36+'[1]13_Off'!X36+'[1]14_Off'!X36+'[1]15_Off'!X36</f>
        <v>0</v>
      </c>
      <c r="Y37" s="304">
        <f>'[1]1_Xa Ia Trok'!Y36+'[1]2_Xa Ia Mron'!Y36+'[1]3_Xa Kim Tan'!Y36+'[1]4_Xa Chu Rang'!Y36+'[1]5_Xa Po To'!Y36+'[1]6_Xa Ia Broai'!Y36+'[1]7_Xa Ia Tul'!Y36+'[1]8_Xa Chu Mo'!Y36+'[1]9_Xa Ia KDam'!Y36+'[1]10_Off'!Y36+'[1]11_Off'!Y36+'[1]12_Off'!Y36+'[1]13_Off'!Y36+'[1]14_Off'!Y36+'[1]15_Off'!Y36</f>
        <v>0</v>
      </c>
      <c r="Z37" s="304">
        <f>'[1]1_Xa Ia Trok'!Z36+'[1]2_Xa Ia Mron'!Z36+'[1]3_Xa Kim Tan'!Z36+'[1]4_Xa Chu Rang'!Z36+'[1]5_Xa Po To'!Z36+'[1]6_Xa Ia Broai'!Z36+'[1]7_Xa Ia Tul'!Z36+'[1]8_Xa Chu Mo'!Z36+'[1]9_Xa Ia KDam'!Z36+'[1]10_Off'!Z36+'[1]11_Off'!Z36+'[1]12_Off'!Z36+'[1]13_Off'!Z36+'[1]14_Off'!Z36+'[1]15_Off'!Z36</f>
        <v>0</v>
      </c>
      <c r="AA37" s="304">
        <f>'[1]1_Xa Ia Trok'!AA36+'[1]2_Xa Ia Mron'!AA36+'[1]3_Xa Kim Tan'!AA36+'[1]4_Xa Chu Rang'!AA36+'[1]5_Xa Po To'!AA36+'[1]6_Xa Ia Broai'!AA36+'[1]7_Xa Ia Tul'!AA36+'[1]8_Xa Chu Mo'!AA36+'[1]9_Xa Ia KDam'!AA36+'[1]10_Off'!AA36+'[1]11_Off'!AA36+'[1]12_Off'!AA36+'[1]13_Off'!AA36+'[1]14_Off'!AA36+'[1]15_Off'!AA36</f>
        <v>0</v>
      </c>
      <c r="AB37" s="304">
        <f>'[1]1_Xa Ia Trok'!AB36+'[1]2_Xa Ia Mron'!AB36+'[1]3_Xa Kim Tan'!AB36+'[1]4_Xa Chu Rang'!AB36+'[1]5_Xa Po To'!AB36+'[1]6_Xa Ia Broai'!AB36+'[1]7_Xa Ia Tul'!AB36+'[1]8_Xa Chu Mo'!AB36+'[1]9_Xa Ia KDam'!AB36+'[1]10_Off'!AB36+'[1]11_Off'!AB36+'[1]12_Off'!AB36+'[1]13_Off'!AB36+'[1]14_Off'!AB36+'[1]15_Off'!AB36</f>
        <v>0</v>
      </c>
      <c r="AC37" s="304">
        <f>'[1]1_Xa Ia Trok'!AC36+'[1]2_Xa Ia Mron'!AC36+'[1]3_Xa Kim Tan'!AC36+'[1]4_Xa Chu Rang'!AC36+'[1]5_Xa Po To'!AC36+'[1]6_Xa Ia Broai'!AC36+'[1]7_Xa Ia Tul'!AC36+'[1]8_Xa Chu Mo'!AC36+'[1]9_Xa Ia KDam'!AC36+'[1]10_Off'!AC36+'[1]11_Off'!AC36+'[1]12_Off'!AC36+'[1]13_Off'!AC36+'[1]14_Off'!AC36+'[1]15_Off'!AC36</f>
        <v>0</v>
      </c>
      <c r="AD37" s="304">
        <f>'[1]1_Xa Ia Trok'!AD36+'[1]2_Xa Ia Mron'!AD36+'[1]3_Xa Kim Tan'!AD36+'[1]4_Xa Chu Rang'!AD36+'[1]5_Xa Po To'!AD36+'[1]6_Xa Ia Broai'!AD36+'[1]7_Xa Ia Tul'!AD36+'[1]8_Xa Chu Mo'!AD36+'[1]9_Xa Ia KDam'!AD36+'[1]10_Off'!AD36+'[1]11_Off'!AD36+'[1]12_Off'!AD36+'[1]13_Off'!AD36+'[1]14_Off'!AD36+'[1]15_Off'!AD36</f>
        <v>0</v>
      </c>
      <c r="AE37" s="304">
        <f>'[1]1_Xa Ia Trok'!AE36+'[1]2_Xa Ia Mron'!AE36+'[1]3_Xa Kim Tan'!AE36+'[1]4_Xa Chu Rang'!AE36+'[1]5_Xa Po To'!AE36+'[1]6_Xa Ia Broai'!AE36+'[1]7_Xa Ia Tul'!AE36+'[1]8_Xa Chu Mo'!AE36+'[1]9_Xa Ia KDam'!AE36+'[1]10_Off'!AE36+'[1]11_Off'!AE36+'[1]12_Off'!AE36+'[1]13_Off'!AE36+'[1]14_Off'!AE36+'[1]15_Off'!AE36</f>
        <v>0</v>
      </c>
      <c r="AF37" s="304">
        <f>'[1]1_Xa Ia Trok'!AF36+'[1]2_Xa Ia Mron'!AF36+'[1]3_Xa Kim Tan'!AF36+'[1]4_Xa Chu Rang'!AF36+'[1]5_Xa Po To'!AF36+'[1]6_Xa Ia Broai'!AF36+'[1]7_Xa Ia Tul'!AF36+'[1]8_Xa Chu Mo'!AF36+'[1]9_Xa Ia KDam'!AF36+'[1]10_Off'!AF36+'[1]11_Off'!AF36+'[1]12_Off'!AF36+'[1]13_Off'!AF36+'[1]14_Off'!AF36+'[1]15_Off'!AF36</f>
        <v>0</v>
      </c>
      <c r="AG37" s="304">
        <f>'[1]1_Xa Ia Trok'!AG36+'[1]2_Xa Ia Mron'!AG36+'[1]3_Xa Kim Tan'!AG36+'[1]4_Xa Chu Rang'!AG36+'[1]5_Xa Po To'!AG36+'[1]6_Xa Ia Broai'!AG36+'[1]7_Xa Ia Tul'!AG36+'[1]8_Xa Chu Mo'!AG36+'[1]9_Xa Ia KDam'!AG36+'[1]10_Off'!AG36+'[1]11_Off'!AG36+'[1]12_Off'!AG36+'[1]13_Off'!AG36+'[1]14_Off'!AG36+'[1]15_Off'!AG36</f>
        <v>0</v>
      </c>
      <c r="AH37" s="304">
        <f>'[1]1_Xa Ia Trok'!AH36+'[1]2_Xa Ia Mron'!AH36+'[1]3_Xa Kim Tan'!AH36+'[1]4_Xa Chu Rang'!AH36+'[1]5_Xa Po To'!AH36+'[1]6_Xa Ia Broai'!AH36+'[1]7_Xa Ia Tul'!AH36+'[1]8_Xa Chu Mo'!AH36+'[1]9_Xa Ia KDam'!AH36+'[1]10_Off'!AH36+'[1]11_Off'!AH36+'[1]12_Off'!AH36+'[1]13_Off'!AH36+'[1]14_Off'!AH36+'[1]15_Off'!AH36</f>
        <v>0</v>
      </c>
      <c r="AI37" s="304">
        <f>'[1]1_Xa Ia Trok'!AI36+'[1]2_Xa Ia Mron'!AI36+'[1]3_Xa Kim Tan'!AI36+'[1]4_Xa Chu Rang'!AI36+'[1]5_Xa Po To'!AI36+'[1]6_Xa Ia Broai'!AI36+'[1]7_Xa Ia Tul'!AI36+'[1]8_Xa Chu Mo'!AI36+'[1]9_Xa Ia KDam'!AI36+'[1]10_Off'!AI36+'[1]11_Off'!AI36+'[1]12_Off'!AI36+'[1]13_Off'!AI36+'[1]14_Off'!AI36+'[1]15_Off'!AI36</f>
        <v>0</v>
      </c>
      <c r="AJ37" s="304">
        <f>'[1]1_Xa Ia Trok'!AJ36+'[1]2_Xa Ia Mron'!AJ36+'[1]3_Xa Kim Tan'!AJ36+'[1]4_Xa Chu Rang'!AJ36+'[1]5_Xa Po To'!AJ36+'[1]6_Xa Ia Broai'!AJ36+'[1]7_Xa Ia Tul'!AJ36+'[1]8_Xa Chu Mo'!AJ36+'[1]9_Xa Ia KDam'!AJ36+'[1]10_Off'!AJ36+'[1]11_Off'!AJ36+'[1]12_Off'!AJ36+'[1]13_Off'!AJ36+'[1]14_Off'!AJ36+'[1]15_Off'!AJ36</f>
        <v>0</v>
      </c>
      <c r="AK37" s="304">
        <f>'[1]1_Xa Ia Trok'!AK36+'[1]2_Xa Ia Mron'!AK36+'[1]3_Xa Kim Tan'!AK36+'[1]4_Xa Chu Rang'!AK36+'[1]5_Xa Po To'!AK36+'[1]6_Xa Ia Broai'!AK36+'[1]7_Xa Ia Tul'!AK36+'[1]8_Xa Chu Mo'!AK36+'[1]9_Xa Ia KDam'!AK36+'[1]10_Off'!AK36+'[1]11_Off'!AK36+'[1]12_Off'!AK36+'[1]13_Off'!AK36+'[1]14_Off'!AK36+'[1]15_Off'!AK36</f>
        <v>0</v>
      </c>
      <c r="AL37" s="304">
        <f>'[1]1_Xa Ia Trok'!AL36+'[1]2_Xa Ia Mron'!AL36+'[1]3_Xa Kim Tan'!AL36+'[1]4_Xa Chu Rang'!AL36+'[1]5_Xa Po To'!AL36+'[1]6_Xa Ia Broai'!AL36+'[1]7_Xa Ia Tul'!AL36+'[1]8_Xa Chu Mo'!AL36+'[1]9_Xa Ia KDam'!AL36+'[1]10_Off'!AL36+'[1]11_Off'!AL36+'[1]12_Off'!AL36+'[1]13_Off'!AL36+'[1]14_Off'!AL36+'[1]15_Off'!AL36</f>
        <v>0</v>
      </c>
      <c r="AM37" s="304">
        <f>'[1]1_Xa Ia Trok'!AM36+'[1]2_Xa Ia Mron'!AM36+'[1]3_Xa Kim Tan'!AM36+'[1]4_Xa Chu Rang'!AM36+'[1]5_Xa Po To'!AM36+'[1]6_Xa Ia Broai'!AM36+'[1]7_Xa Ia Tul'!AM36+'[1]8_Xa Chu Mo'!AM36+'[1]9_Xa Ia KDam'!AM36+'[1]10_Off'!AM36+'[1]11_Off'!AM36+'[1]12_Off'!AM36+'[1]13_Off'!AM36+'[1]14_Off'!AM36+'[1]15_Off'!AM36</f>
        <v>0</v>
      </c>
      <c r="AN37" s="304">
        <f>'[1]1_Xa Ia Trok'!AN36+'[1]2_Xa Ia Mron'!AN36+'[1]3_Xa Kim Tan'!AN36+'[1]4_Xa Chu Rang'!AN36+'[1]5_Xa Po To'!AN36+'[1]6_Xa Ia Broai'!AN36+'[1]7_Xa Ia Tul'!AN36+'[1]8_Xa Chu Mo'!AN36+'[1]9_Xa Ia KDam'!AN36+'[1]10_Off'!AN36+'[1]11_Off'!AN36+'[1]12_Off'!AN36+'[1]13_Off'!AN36+'[1]14_Off'!AN36+'[1]15_Off'!AN36</f>
        <v>0</v>
      </c>
      <c r="AO37" s="304">
        <f>'[1]1_Xa Ia Trok'!AO36+'[1]2_Xa Ia Mron'!AO36+'[1]3_Xa Kim Tan'!AO36+'[1]4_Xa Chu Rang'!AO36+'[1]5_Xa Po To'!AO36+'[1]6_Xa Ia Broai'!AO36+'[1]7_Xa Ia Tul'!AO36+'[1]8_Xa Chu Mo'!AO36+'[1]9_Xa Ia KDam'!AO36+'[1]10_Off'!AO36+'[1]11_Off'!AO36+'[1]12_Off'!AO36+'[1]13_Off'!AO36+'[1]14_Off'!AO36+'[1]15_Off'!AO36</f>
        <v>0</v>
      </c>
      <c r="AP37" s="304">
        <f>'[1]1_Xa Ia Trok'!AP36+'[1]2_Xa Ia Mron'!AP36+'[1]3_Xa Kim Tan'!AP36+'[1]4_Xa Chu Rang'!AP36+'[1]5_Xa Po To'!AP36+'[1]6_Xa Ia Broai'!AP36+'[1]7_Xa Ia Tul'!AP36+'[1]8_Xa Chu Mo'!AP36+'[1]9_Xa Ia KDam'!AP36+'[1]10_Off'!AP36+'[1]11_Off'!AP36+'[1]12_Off'!AP36+'[1]13_Off'!AP36+'[1]14_Off'!AP36+'[1]15_Off'!AP36</f>
        <v>0</v>
      </c>
      <c r="AQ37" s="400">
        <f>'[1]1_Xa Ia Trok'!AQ36+'[1]2_Xa Ia Mron'!AQ36+'[1]3_Xa Kim Tan'!AQ36+'[1]4_Xa Chu Rang'!AQ36+'[1]5_Xa Po To'!AQ36+'[1]6_Xa Ia Broai'!AQ36+'[1]7_Xa Ia Tul'!AQ36+'[1]8_Xa Chu Mo'!AQ36+'[1]9_Xa Ia KDam'!AQ36+'[1]10_Off'!AQ36+'[1]11_Off'!AQ36+'[1]12_Off'!AQ36+'[1]13_Off'!AQ36+'[1]14_Off'!AQ36+'[1]15_Off'!AQ36</f>
        <v>0</v>
      </c>
      <c r="AR37" s="304">
        <f>'[1]1_Xa Ia Trok'!AR36+'[1]2_Xa Ia Mron'!AR36+'[1]3_Xa Kim Tan'!AR36+'[1]4_Xa Chu Rang'!AR36+'[1]5_Xa Po To'!AR36+'[1]6_Xa Ia Broai'!AR36+'[1]7_Xa Ia Tul'!AR36+'[1]8_Xa Chu Mo'!AR36+'[1]9_Xa Ia KDam'!AR36+'[1]10_Off'!AR36+'[1]11_Off'!AR36+'[1]12_Off'!AR36+'[1]13_Off'!AR36+'[1]14_Off'!AR36+'[1]15_Off'!AR36</f>
        <v>0</v>
      </c>
      <c r="AS37" s="304">
        <f>'[1]1_Xa Ia Trok'!AS36+'[1]2_Xa Ia Mron'!AS36+'[1]3_Xa Kim Tan'!AS36+'[1]4_Xa Chu Rang'!AS36+'[1]5_Xa Po To'!AS36+'[1]6_Xa Ia Broai'!AS36+'[1]7_Xa Ia Tul'!AS36+'[1]8_Xa Chu Mo'!AS36+'[1]9_Xa Ia KDam'!AS36+'[1]10_Off'!AS36+'[1]11_Off'!AS36+'[1]12_Off'!AS36+'[1]13_Off'!AS36+'[1]14_Off'!AS36+'[1]15_Off'!AS36</f>
        <v>0</v>
      </c>
    </row>
    <row r="38" spans="1:45" s="133" customFormat="1" ht="15.95" customHeight="1" x14ac:dyDescent="0.25">
      <c r="A38" s="402">
        <v>2.1800000000000002</v>
      </c>
      <c r="B38" s="67" t="s">
        <v>80</v>
      </c>
      <c r="C38" s="1" t="s">
        <v>81</v>
      </c>
      <c r="D38" s="304">
        <f>'02 CH'!G49</f>
        <v>2.881602</v>
      </c>
      <c r="E38" s="400">
        <f t="shared" si="0"/>
        <v>0</v>
      </c>
      <c r="F38" s="304">
        <f>'[1]1_Xa Ia Trok'!F37+'[1]2_Xa Ia Mron'!F37+'[1]3_Xa Kim Tan'!F37+'[1]4_Xa Chu Rang'!F37+'[1]5_Xa Po To'!F37+'[1]6_Xa Ia Broai'!F37+'[1]7_Xa Ia Tul'!F37+'[1]8_Xa Chu Mo'!F37+'[1]9_Xa Ia KDam'!F37+'[1]10_Off'!F37+'[1]11_Off'!F37+'[1]12_Off'!F37+'[1]13_Off'!F37+'[1]14_Off'!F37+'[1]15_Off'!F37</f>
        <v>0</v>
      </c>
      <c r="G38" s="304">
        <f>'[1]1_Xa Ia Trok'!G37+'[1]2_Xa Ia Mron'!G37+'[1]3_Xa Kim Tan'!G37+'[1]4_Xa Chu Rang'!G37+'[1]5_Xa Po To'!G37+'[1]6_Xa Ia Broai'!G37+'[1]7_Xa Ia Tul'!G37+'[1]8_Xa Chu Mo'!G37+'[1]9_Xa Ia KDam'!G37+'[1]10_Off'!G37+'[1]11_Off'!G37+'[1]12_Off'!G37+'[1]13_Off'!G37+'[1]14_Off'!G37+'[1]15_Off'!G37</f>
        <v>0</v>
      </c>
      <c r="H38" s="304">
        <f>'[1]1_Xa Ia Trok'!H37+'[1]2_Xa Ia Mron'!H37+'[1]3_Xa Kim Tan'!H37+'[1]4_Xa Chu Rang'!H37+'[1]5_Xa Po To'!H37+'[1]6_Xa Ia Broai'!H37+'[1]7_Xa Ia Tul'!H37+'[1]8_Xa Chu Mo'!H37+'[1]9_Xa Ia KDam'!H37+'[1]10_Off'!H37+'[1]11_Off'!H37+'[1]12_Off'!H37+'[1]13_Off'!H37+'[1]14_Off'!H37+'[1]15_Off'!H37</f>
        <v>0</v>
      </c>
      <c r="I38" s="304">
        <f>'[1]1_Xa Ia Trok'!I37+'[1]2_Xa Ia Mron'!I37+'[1]3_Xa Kim Tan'!I37+'[1]4_Xa Chu Rang'!I37+'[1]5_Xa Po To'!I37+'[1]6_Xa Ia Broai'!I37+'[1]7_Xa Ia Tul'!I37+'[1]8_Xa Chu Mo'!I37+'[1]9_Xa Ia KDam'!I37+'[1]10_Off'!I37+'[1]11_Off'!I37+'[1]12_Off'!I37+'[1]13_Off'!I37+'[1]14_Off'!I37+'[1]15_Off'!I37</f>
        <v>0</v>
      </c>
      <c r="J38" s="304">
        <f>'[1]1_Xa Ia Trok'!J37+'[1]2_Xa Ia Mron'!J37+'[1]3_Xa Kim Tan'!J37+'[1]4_Xa Chu Rang'!J37+'[1]5_Xa Po To'!J37+'[1]6_Xa Ia Broai'!J37+'[1]7_Xa Ia Tul'!J37+'[1]8_Xa Chu Mo'!J37+'[1]9_Xa Ia KDam'!J37+'[1]10_Off'!J37+'[1]11_Off'!J37+'[1]12_Off'!J37+'[1]13_Off'!J37+'[1]14_Off'!J37+'[1]15_Off'!J37</f>
        <v>0</v>
      </c>
      <c r="K38" s="304">
        <f>'[1]1_Xa Ia Trok'!K37+'[1]2_Xa Ia Mron'!K37+'[1]3_Xa Kim Tan'!K37+'[1]4_Xa Chu Rang'!K37+'[1]5_Xa Po To'!K37+'[1]6_Xa Ia Broai'!K37+'[1]7_Xa Ia Tul'!K37+'[1]8_Xa Chu Mo'!K37+'[1]9_Xa Ia KDam'!K37+'[1]10_Off'!K37+'[1]11_Off'!K37+'[1]12_Off'!K37+'[1]13_Off'!K37+'[1]14_Off'!K37+'[1]15_Off'!K37</f>
        <v>0</v>
      </c>
      <c r="L38" s="304">
        <f>'[1]1_Xa Ia Trok'!L37+'[1]2_Xa Ia Mron'!L37+'[1]3_Xa Kim Tan'!L37+'[1]4_Xa Chu Rang'!L37+'[1]5_Xa Po To'!L37+'[1]6_Xa Ia Broai'!L37+'[1]7_Xa Ia Tul'!L37+'[1]8_Xa Chu Mo'!L37+'[1]9_Xa Ia KDam'!L37+'[1]10_Off'!L37+'[1]11_Off'!L37+'[1]12_Off'!L37+'[1]13_Off'!L37+'[1]14_Off'!L37+'[1]15_Off'!L37</f>
        <v>0</v>
      </c>
      <c r="M38" s="304">
        <f>'[1]1_Xa Ia Trok'!M37+'[1]2_Xa Ia Mron'!M37+'[1]3_Xa Kim Tan'!M37+'[1]4_Xa Chu Rang'!M37+'[1]5_Xa Po To'!M37+'[1]6_Xa Ia Broai'!M37+'[1]7_Xa Ia Tul'!M37+'[1]8_Xa Chu Mo'!M37+'[1]9_Xa Ia KDam'!M37+'[1]10_Off'!M37+'[1]11_Off'!M37+'[1]12_Off'!M37+'[1]13_Off'!M37+'[1]14_Off'!M37+'[1]15_Off'!M37</f>
        <v>0</v>
      </c>
      <c r="N38" s="304">
        <f>'[1]1_Xa Ia Trok'!N37+'[1]2_Xa Ia Mron'!N37+'[1]3_Xa Kim Tan'!N37+'[1]4_Xa Chu Rang'!N37+'[1]5_Xa Po To'!N37+'[1]6_Xa Ia Broai'!N37+'[1]7_Xa Ia Tul'!N37+'[1]8_Xa Chu Mo'!N37+'[1]9_Xa Ia KDam'!N37+'[1]10_Off'!N37+'[1]11_Off'!N37+'[1]12_Off'!N37+'[1]13_Off'!N37+'[1]14_Off'!N37+'[1]15_Off'!N37</f>
        <v>0</v>
      </c>
      <c r="O38" s="304">
        <f>'[1]1_Xa Ia Trok'!O37+'[1]2_Xa Ia Mron'!O37+'[1]3_Xa Kim Tan'!O37+'[1]4_Xa Chu Rang'!O37+'[1]5_Xa Po To'!O37+'[1]6_Xa Ia Broai'!O37+'[1]7_Xa Ia Tul'!O37+'[1]8_Xa Chu Mo'!O37+'[1]9_Xa Ia KDam'!O37+'[1]10_Off'!O37+'[1]11_Off'!O37+'[1]12_Off'!O37+'[1]13_Off'!O37+'[1]14_Off'!O37+'[1]15_Off'!O37</f>
        <v>0</v>
      </c>
      <c r="P38" s="400">
        <f>'[1]1_Xa Ia Trok'!P37+'[1]2_Xa Ia Mron'!P37+'[1]3_Xa Kim Tan'!P37+'[1]4_Xa Chu Rang'!P37+'[1]5_Xa Po To'!P37+'[1]6_Xa Ia Broai'!P37+'[1]7_Xa Ia Tul'!P37+'[1]8_Xa Chu Mo'!P37+'[1]9_Xa Ia KDam'!P37+'[1]10_Off'!P37+'[1]11_Off'!P37+'[1]12_Off'!P37+'[1]13_Off'!P37+'[1]14_Off'!P37+'[1]15_Off'!P37</f>
        <v>0</v>
      </c>
      <c r="Q38" s="304">
        <f>'[1]1_Xa Ia Trok'!Q37+'[1]2_Xa Ia Mron'!Q37+'[1]3_Xa Kim Tan'!Q37+'[1]4_Xa Chu Rang'!Q37+'[1]5_Xa Po To'!Q37+'[1]6_Xa Ia Broai'!Q37+'[1]7_Xa Ia Tul'!Q37+'[1]8_Xa Chu Mo'!Q37+'[1]9_Xa Ia KDam'!Q37+'[1]10_Off'!Q37+'[1]11_Off'!Q37+'[1]12_Off'!Q37+'[1]13_Off'!Q37+'[1]14_Off'!Q37+'[1]15_Off'!Q37</f>
        <v>0</v>
      </c>
      <c r="R38" s="304">
        <f>'[1]1_Xa Ia Trok'!R37+'[1]2_Xa Ia Mron'!R37+'[1]3_Xa Kim Tan'!R37+'[1]4_Xa Chu Rang'!R37+'[1]5_Xa Po To'!R37+'[1]6_Xa Ia Broai'!R37+'[1]7_Xa Ia Tul'!R37+'[1]8_Xa Chu Mo'!R37+'[1]9_Xa Ia KDam'!R37+'[1]10_Off'!R37+'[1]11_Off'!R37+'[1]12_Off'!R37+'[1]13_Off'!R37+'[1]14_Off'!R37+'[1]15_Off'!R37</f>
        <v>0</v>
      </c>
      <c r="S38" s="304">
        <f>'[1]1_Xa Ia Trok'!S37+'[1]2_Xa Ia Mron'!S37+'[1]3_Xa Kim Tan'!S37+'[1]4_Xa Chu Rang'!S37+'[1]5_Xa Po To'!S37+'[1]6_Xa Ia Broai'!S37+'[1]7_Xa Ia Tul'!S37+'[1]8_Xa Chu Mo'!S37+'[1]9_Xa Ia KDam'!S37+'[1]10_Off'!S37+'[1]11_Off'!S37+'[1]12_Off'!S37+'[1]13_Off'!S37+'[1]14_Off'!S37+'[1]15_Off'!S37</f>
        <v>0</v>
      </c>
      <c r="T38" s="304">
        <f>'[1]1_Xa Ia Trok'!T37+'[1]2_Xa Ia Mron'!T37+'[1]3_Xa Kim Tan'!T37+'[1]4_Xa Chu Rang'!T37+'[1]5_Xa Po To'!T37+'[1]6_Xa Ia Broai'!T37+'[1]7_Xa Ia Tul'!T37+'[1]8_Xa Chu Mo'!T37+'[1]9_Xa Ia KDam'!T37+'[1]10_Off'!T37+'[1]11_Off'!T37+'[1]12_Off'!T37+'[1]13_Off'!T37+'[1]14_Off'!T37+'[1]15_Off'!T37</f>
        <v>0</v>
      </c>
      <c r="U38" s="304">
        <f>'[1]1_Xa Ia Trok'!U37+'[1]2_Xa Ia Mron'!U37+'[1]3_Xa Kim Tan'!U37+'[1]4_Xa Chu Rang'!U37+'[1]5_Xa Po To'!U37+'[1]6_Xa Ia Broai'!U37+'[1]7_Xa Ia Tul'!U37+'[1]8_Xa Chu Mo'!U37+'[1]9_Xa Ia KDam'!U37+'[1]10_Off'!U37+'[1]11_Off'!U37+'[1]12_Off'!U37+'[1]13_Off'!U37+'[1]14_Off'!U37+'[1]15_Off'!U37</f>
        <v>0</v>
      </c>
      <c r="V38" s="304">
        <f>'[1]1_Xa Ia Trok'!V37+'[1]2_Xa Ia Mron'!V37+'[1]3_Xa Kim Tan'!V37+'[1]4_Xa Chu Rang'!V37+'[1]5_Xa Po To'!V37+'[1]6_Xa Ia Broai'!V37+'[1]7_Xa Ia Tul'!V37+'[1]8_Xa Chu Mo'!V37+'[1]9_Xa Ia KDam'!V37+'[1]10_Off'!V37+'[1]11_Off'!V37+'[1]12_Off'!V37+'[1]13_Off'!V37+'[1]14_Off'!V37+'[1]15_Off'!V37</f>
        <v>0</v>
      </c>
      <c r="W38" s="304">
        <f>'[1]1_Xa Ia Trok'!W37+'[1]2_Xa Ia Mron'!W37+'[1]3_Xa Kim Tan'!W37+'[1]4_Xa Chu Rang'!W37+'[1]5_Xa Po To'!W37+'[1]6_Xa Ia Broai'!W37+'[1]7_Xa Ia Tul'!W37+'[1]8_Xa Chu Mo'!W37+'[1]9_Xa Ia KDam'!W37+'[1]10_Off'!W37+'[1]11_Off'!W37+'[1]12_Off'!W37+'[1]13_Off'!W37+'[1]14_Off'!W37+'[1]15_Off'!W37</f>
        <v>0</v>
      </c>
      <c r="X38" s="304">
        <f>'[1]1_Xa Ia Trok'!X37+'[1]2_Xa Ia Mron'!X37+'[1]3_Xa Kim Tan'!X37+'[1]4_Xa Chu Rang'!X37+'[1]5_Xa Po To'!X37+'[1]6_Xa Ia Broai'!X37+'[1]7_Xa Ia Tul'!X37+'[1]8_Xa Chu Mo'!X37+'[1]9_Xa Ia KDam'!X37+'[1]10_Off'!X37+'[1]11_Off'!X37+'[1]12_Off'!X37+'[1]13_Off'!X37+'[1]14_Off'!X37+'[1]15_Off'!X37</f>
        <v>0</v>
      </c>
      <c r="Y38" s="304">
        <f>'[1]1_Xa Ia Trok'!Y37+'[1]2_Xa Ia Mron'!Y37+'[1]3_Xa Kim Tan'!Y37+'[1]4_Xa Chu Rang'!Y37+'[1]5_Xa Po To'!Y37+'[1]6_Xa Ia Broai'!Y37+'[1]7_Xa Ia Tul'!Y37+'[1]8_Xa Chu Mo'!Y37+'[1]9_Xa Ia KDam'!Y37+'[1]10_Off'!Y37+'[1]11_Off'!Y37+'[1]12_Off'!Y37+'[1]13_Off'!Y37+'[1]14_Off'!Y37+'[1]15_Off'!Y37</f>
        <v>0</v>
      </c>
      <c r="Z38" s="304">
        <f>'[1]1_Xa Ia Trok'!Z37+'[1]2_Xa Ia Mron'!Z37+'[1]3_Xa Kim Tan'!Z37+'[1]4_Xa Chu Rang'!Z37+'[1]5_Xa Po To'!Z37+'[1]6_Xa Ia Broai'!Z37+'[1]7_Xa Ia Tul'!Z37+'[1]8_Xa Chu Mo'!Z37+'[1]9_Xa Ia KDam'!Z37+'[1]10_Off'!Z37+'[1]11_Off'!Z37+'[1]12_Off'!Z37+'[1]13_Off'!Z37+'[1]14_Off'!Z37+'[1]15_Off'!Z37</f>
        <v>0</v>
      </c>
      <c r="AA38" s="304">
        <f>'[1]1_Xa Ia Trok'!AA37+'[1]2_Xa Ia Mron'!AA37+'[1]3_Xa Kim Tan'!AA37+'[1]4_Xa Chu Rang'!AA37+'[1]5_Xa Po To'!AA37+'[1]6_Xa Ia Broai'!AA37+'[1]7_Xa Ia Tul'!AA37+'[1]8_Xa Chu Mo'!AA37+'[1]9_Xa Ia KDam'!AA37+'[1]10_Off'!AA37+'[1]11_Off'!AA37+'[1]12_Off'!AA37+'[1]13_Off'!AA37+'[1]14_Off'!AA37+'[1]15_Off'!AA37</f>
        <v>0</v>
      </c>
      <c r="AB38" s="304">
        <f>'[1]1_Xa Ia Trok'!AB37+'[1]2_Xa Ia Mron'!AB37+'[1]3_Xa Kim Tan'!AB37+'[1]4_Xa Chu Rang'!AB37+'[1]5_Xa Po To'!AB37+'[1]6_Xa Ia Broai'!AB37+'[1]7_Xa Ia Tul'!AB37+'[1]8_Xa Chu Mo'!AB37+'[1]9_Xa Ia KDam'!AB37+'[1]10_Off'!AB37+'[1]11_Off'!AB37+'[1]12_Off'!AB37+'[1]13_Off'!AB37+'[1]14_Off'!AB37+'[1]15_Off'!AB37</f>
        <v>0</v>
      </c>
      <c r="AC38" s="304">
        <f>'[1]1_Xa Ia Trok'!AC37+'[1]2_Xa Ia Mron'!AC37+'[1]3_Xa Kim Tan'!AC37+'[1]4_Xa Chu Rang'!AC37+'[1]5_Xa Po To'!AC37+'[1]6_Xa Ia Broai'!AC37+'[1]7_Xa Ia Tul'!AC37+'[1]8_Xa Chu Mo'!AC37+'[1]9_Xa Ia KDam'!AC37+'[1]10_Off'!AC37+'[1]11_Off'!AC37+'[1]12_Off'!AC37+'[1]13_Off'!AC37+'[1]14_Off'!AC37+'[1]15_Off'!AC37</f>
        <v>0</v>
      </c>
      <c r="AD38" s="304">
        <f>'[1]1_Xa Ia Trok'!AD37+'[1]2_Xa Ia Mron'!AD37+'[1]3_Xa Kim Tan'!AD37+'[1]4_Xa Chu Rang'!AD37+'[1]5_Xa Po To'!AD37+'[1]6_Xa Ia Broai'!AD37+'[1]7_Xa Ia Tul'!AD37+'[1]8_Xa Chu Mo'!AD37+'[1]9_Xa Ia KDam'!AD37+'[1]10_Off'!AD37+'[1]11_Off'!AD37+'[1]12_Off'!AD37+'[1]13_Off'!AD37+'[1]14_Off'!AD37+'[1]15_Off'!AD37</f>
        <v>0</v>
      </c>
      <c r="AE38" s="304">
        <f>'[1]1_Xa Ia Trok'!AE37+'[1]2_Xa Ia Mron'!AE37+'[1]3_Xa Kim Tan'!AE37+'[1]4_Xa Chu Rang'!AE37+'[1]5_Xa Po To'!AE37+'[1]6_Xa Ia Broai'!AE37+'[1]7_Xa Ia Tul'!AE37+'[1]8_Xa Chu Mo'!AE37+'[1]9_Xa Ia KDam'!AE37+'[1]10_Off'!AE37+'[1]11_Off'!AE37+'[1]12_Off'!AE37+'[1]13_Off'!AE37+'[1]14_Off'!AE37+'[1]15_Off'!AE37</f>
        <v>0</v>
      </c>
      <c r="AF38" s="304">
        <f>'[1]1_Xa Ia Trok'!AF37+'[1]2_Xa Ia Mron'!AF37+'[1]3_Xa Kim Tan'!AF37+'[1]4_Xa Chu Rang'!AF37+'[1]5_Xa Po To'!AF37+'[1]6_Xa Ia Broai'!AF37+'[1]7_Xa Ia Tul'!AF37+'[1]8_Xa Chu Mo'!AF37+'[1]9_Xa Ia KDam'!AF37+'[1]10_Off'!AF37+'[1]11_Off'!AF37+'[1]12_Off'!AF37+'[1]13_Off'!AF37+'[1]14_Off'!AF37+'[1]15_Off'!AF37</f>
        <v>0</v>
      </c>
      <c r="AG38" s="304">
        <f>'[1]1_Xa Ia Trok'!AG37+'[1]2_Xa Ia Mron'!AG37+'[1]3_Xa Kim Tan'!AG37+'[1]4_Xa Chu Rang'!AG37+'[1]5_Xa Po To'!AG37+'[1]6_Xa Ia Broai'!AG37+'[1]7_Xa Ia Tul'!AG37+'[1]8_Xa Chu Mo'!AG37+'[1]9_Xa Ia KDam'!AG37+'[1]10_Off'!AG37+'[1]11_Off'!AG37+'[1]12_Off'!AG37+'[1]13_Off'!AG37+'[1]14_Off'!AG37+'[1]15_Off'!AG37</f>
        <v>0</v>
      </c>
      <c r="AH38" s="304">
        <f>'[1]1_Xa Ia Trok'!AH37+'[1]2_Xa Ia Mron'!AH37+'[1]3_Xa Kim Tan'!AH37+'[1]4_Xa Chu Rang'!AH37+'[1]5_Xa Po To'!AH37+'[1]6_Xa Ia Broai'!AH37+'[1]7_Xa Ia Tul'!AH37+'[1]8_Xa Chu Mo'!AH37+'[1]9_Xa Ia KDam'!AH37+'[1]10_Off'!AH37+'[1]11_Off'!AH37+'[1]12_Off'!AH37+'[1]13_Off'!AH37+'[1]14_Off'!AH37+'[1]15_Off'!AH37</f>
        <v>2.881602</v>
      </c>
      <c r="AI38" s="304">
        <f>'[1]1_Xa Ia Trok'!AI37+'[1]2_Xa Ia Mron'!AI37+'[1]3_Xa Kim Tan'!AI37+'[1]4_Xa Chu Rang'!AI37+'[1]5_Xa Po To'!AI37+'[1]6_Xa Ia Broai'!AI37+'[1]7_Xa Ia Tul'!AI37+'[1]8_Xa Chu Mo'!AI37+'[1]9_Xa Ia KDam'!AI37+'[1]10_Off'!AI37+'[1]11_Off'!AI37+'[1]12_Off'!AI37+'[1]13_Off'!AI37+'[1]14_Off'!AI37+'[1]15_Off'!AI37</f>
        <v>0</v>
      </c>
      <c r="AJ38" s="304">
        <f>'[1]1_Xa Ia Trok'!AJ37+'[1]2_Xa Ia Mron'!AJ37+'[1]3_Xa Kim Tan'!AJ37+'[1]4_Xa Chu Rang'!AJ37+'[1]5_Xa Po To'!AJ37+'[1]6_Xa Ia Broai'!AJ37+'[1]7_Xa Ia Tul'!AJ37+'[1]8_Xa Chu Mo'!AJ37+'[1]9_Xa Ia KDam'!AJ37+'[1]10_Off'!AJ37+'[1]11_Off'!AJ37+'[1]12_Off'!AJ37+'[1]13_Off'!AJ37+'[1]14_Off'!AJ37+'[1]15_Off'!AJ37</f>
        <v>0</v>
      </c>
      <c r="AK38" s="304">
        <f>'[1]1_Xa Ia Trok'!AK37+'[1]2_Xa Ia Mron'!AK37+'[1]3_Xa Kim Tan'!AK37+'[1]4_Xa Chu Rang'!AK37+'[1]5_Xa Po To'!AK37+'[1]6_Xa Ia Broai'!AK37+'[1]7_Xa Ia Tul'!AK37+'[1]8_Xa Chu Mo'!AK37+'[1]9_Xa Ia KDam'!AK37+'[1]10_Off'!AK37+'[1]11_Off'!AK37+'[1]12_Off'!AK37+'[1]13_Off'!AK37+'[1]14_Off'!AK37+'[1]15_Off'!AK37</f>
        <v>0</v>
      </c>
      <c r="AL38" s="304">
        <f>'[1]1_Xa Ia Trok'!AL37+'[1]2_Xa Ia Mron'!AL37+'[1]3_Xa Kim Tan'!AL37+'[1]4_Xa Chu Rang'!AL37+'[1]5_Xa Po To'!AL37+'[1]6_Xa Ia Broai'!AL37+'[1]7_Xa Ia Tul'!AL37+'[1]8_Xa Chu Mo'!AL37+'[1]9_Xa Ia KDam'!AL37+'[1]10_Off'!AL37+'[1]11_Off'!AL37+'[1]12_Off'!AL37+'[1]13_Off'!AL37+'[1]14_Off'!AL37+'[1]15_Off'!AL37</f>
        <v>0</v>
      </c>
      <c r="AM38" s="304">
        <f>'[1]1_Xa Ia Trok'!AM37+'[1]2_Xa Ia Mron'!AM37+'[1]3_Xa Kim Tan'!AM37+'[1]4_Xa Chu Rang'!AM37+'[1]5_Xa Po To'!AM37+'[1]6_Xa Ia Broai'!AM37+'[1]7_Xa Ia Tul'!AM37+'[1]8_Xa Chu Mo'!AM37+'[1]9_Xa Ia KDam'!AM37+'[1]10_Off'!AM37+'[1]11_Off'!AM37+'[1]12_Off'!AM37+'[1]13_Off'!AM37+'[1]14_Off'!AM37+'[1]15_Off'!AM37</f>
        <v>0</v>
      </c>
      <c r="AN38" s="304">
        <f>'[1]1_Xa Ia Trok'!AN37+'[1]2_Xa Ia Mron'!AN37+'[1]3_Xa Kim Tan'!AN37+'[1]4_Xa Chu Rang'!AN37+'[1]5_Xa Po To'!AN37+'[1]6_Xa Ia Broai'!AN37+'[1]7_Xa Ia Tul'!AN37+'[1]8_Xa Chu Mo'!AN37+'[1]9_Xa Ia KDam'!AN37+'[1]10_Off'!AN37+'[1]11_Off'!AN37+'[1]12_Off'!AN37+'[1]13_Off'!AN37+'[1]14_Off'!AN37+'[1]15_Off'!AN37</f>
        <v>0</v>
      </c>
      <c r="AO38" s="304">
        <f>'[1]1_Xa Ia Trok'!AO37+'[1]2_Xa Ia Mron'!AO37+'[1]3_Xa Kim Tan'!AO37+'[1]4_Xa Chu Rang'!AO37+'[1]5_Xa Po To'!AO37+'[1]6_Xa Ia Broai'!AO37+'[1]7_Xa Ia Tul'!AO37+'[1]8_Xa Chu Mo'!AO37+'[1]9_Xa Ia KDam'!AO37+'[1]10_Off'!AO37+'[1]11_Off'!AO37+'[1]12_Off'!AO37+'[1]13_Off'!AO37+'[1]14_Off'!AO37+'[1]15_Off'!AO37</f>
        <v>0</v>
      </c>
      <c r="AP38" s="304">
        <f>'[1]1_Xa Ia Trok'!AP37+'[1]2_Xa Ia Mron'!AP37+'[1]3_Xa Kim Tan'!AP37+'[1]4_Xa Chu Rang'!AP37+'[1]5_Xa Po To'!AP37+'[1]6_Xa Ia Broai'!AP37+'[1]7_Xa Ia Tul'!AP37+'[1]8_Xa Chu Mo'!AP37+'[1]9_Xa Ia KDam'!AP37+'[1]10_Off'!AP37+'[1]11_Off'!AP37+'[1]12_Off'!AP37+'[1]13_Off'!AP37+'[1]14_Off'!AP37+'[1]15_Off'!AP37</f>
        <v>0</v>
      </c>
      <c r="AQ38" s="400">
        <f>'[1]1_Xa Ia Trok'!AQ37+'[1]2_Xa Ia Mron'!AQ37+'[1]3_Xa Kim Tan'!AQ37+'[1]4_Xa Chu Rang'!AQ37+'[1]5_Xa Po To'!AQ37+'[1]6_Xa Ia Broai'!AQ37+'[1]7_Xa Ia Tul'!AQ37+'[1]8_Xa Chu Mo'!AQ37+'[1]9_Xa Ia KDam'!AQ37+'[1]10_Off'!AQ37+'[1]11_Off'!AQ37+'[1]12_Off'!AQ37+'[1]13_Off'!AQ37+'[1]14_Off'!AQ37+'[1]15_Off'!AQ37</f>
        <v>0</v>
      </c>
      <c r="AR38" s="304">
        <f>'[1]1_Xa Ia Trok'!AR37+'[1]2_Xa Ia Mron'!AR37+'[1]3_Xa Kim Tan'!AR37+'[1]4_Xa Chu Rang'!AR37+'[1]5_Xa Po To'!AR37+'[1]6_Xa Ia Broai'!AR37+'[1]7_Xa Ia Tul'!AR37+'[1]8_Xa Chu Mo'!AR37+'[1]9_Xa Ia KDam'!AR37+'[1]10_Off'!AR37+'[1]11_Off'!AR37+'[1]12_Off'!AR37+'[1]13_Off'!AR37+'[1]14_Off'!AR37+'[1]15_Off'!AR37</f>
        <v>0</v>
      </c>
      <c r="AS38" s="304">
        <f>'[1]1_Xa Ia Trok'!AS37+'[1]2_Xa Ia Mron'!AS37+'[1]3_Xa Kim Tan'!AS37+'[1]4_Xa Chu Rang'!AS37+'[1]5_Xa Po To'!AS37+'[1]6_Xa Ia Broai'!AS37+'[1]7_Xa Ia Tul'!AS37+'[1]8_Xa Chu Mo'!AS37+'[1]9_Xa Ia KDam'!AS37+'[1]10_Off'!AS37+'[1]11_Off'!AS37+'[1]12_Off'!AS37+'[1]13_Off'!AS37+'[1]14_Off'!AS37+'[1]15_Off'!AS37</f>
        <v>2.881602</v>
      </c>
    </row>
    <row r="39" spans="1:45" s="133" customFormat="1" ht="15.95" customHeight="1" x14ac:dyDescent="0.25">
      <c r="A39" s="402">
        <v>2.19</v>
      </c>
      <c r="B39" s="67" t="s">
        <v>215</v>
      </c>
      <c r="C39" s="1" t="s">
        <v>83</v>
      </c>
      <c r="D39" s="304">
        <f>'02 CH'!G50</f>
        <v>60.890589000000006</v>
      </c>
      <c r="E39" s="400">
        <f t="shared" si="0"/>
        <v>0</v>
      </c>
      <c r="F39" s="304">
        <f>'[1]1_Xa Ia Trok'!F38+'[1]2_Xa Ia Mron'!F38+'[1]3_Xa Kim Tan'!F38+'[1]4_Xa Chu Rang'!F38+'[1]5_Xa Po To'!F38+'[1]6_Xa Ia Broai'!F38+'[1]7_Xa Ia Tul'!F38+'[1]8_Xa Chu Mo'!F38+'[1]9_Xa Ia KDam'!F38+'[1]10_Off'!F38+'[1]11_Off'!F38+'[1]12_Off'!F38+'[1]13_Off'!F38+'[1]14_Off'!F38+'[1]15_Off'!F38</f>
        <v>0</v>
      </c>
      <c r="G39" s="304">
        <f>'[1]1_Xa Ia Trok'!G38+'[1]2_Xa Ia Mron'!G38+'[1]3_Xa Kim Tan'!G38+'[1]4_Xa Chu Rang'!G38+'[1]5_Xa Po To'!G38+'[1]6_Xa Ia Broai'!G38+'[1]7_Xa Ia Tul'!G38+'[1]8_Xa Chu Mo'!G38+'[1]9_Xa Ia KDam'!G38+'[1]10_Off'!G38+'[1]11_Off'!G38+'[1]12_Off'!G38+'[1]13_Off'!G38+'[1]14_Off'!G38+'[1]15_Off'!G38</f>
        <v>0</v>
      </c>
      <c r="H39" s="304">
        <f>'[1]1_Xa Ia Trok'!H38+'[1]2_Xa Ia Mron'!H38+'[1]3_Xa Kim Tan'!H38+'[1]4_Xa Chu Rang'!H38+'[1]5_Xa Po To'!H38+'[1]6_Xa Ia Broai'!H38+'[1]7_Xa Ia Tul'!H38+'[1]8_Xa Chu Mo'!H38+'[1]9_Xa Ia KDam'!H38+'[1]10_Off'!H38+'[1]11_Off'!H38+'[1]12_Off'!H38+'[1]13_Off'!H38+'[1]14_Off'!H38+'[1]15_Off'!H38</f>
        <v>0</v>
      </c>
      <c r="I39" s="304">
        <f>'[1]1_Xa Ia Trok'!I38+'[1]2_Xa Ia Mron'!I38+'[1]3_Xa Kim Tan'!I38+'[1]4_Xa Chu Rang'!I38+'[1]5_Xa Po To'!I38+'[1]6_Xa Ia Broai'!I38+'[1]7_Xa Ia Tul'!I38+'[1]8_Xa Chu Mo'!I38+'[1]9_Xa Ia KDam'!I38+'[1]10_Off'!I38+'[1]11_Off'!I38+'[1]12_Off'!I38+'[1]13_Off'!I38+'[1]14_Off'!I38+'[1]15_Off'!I38</f>
        <v>0</v>
      </c>
      <c r="J39" s="304">
        <f>'[1]1_Xa Ia Trok'!J38+'[1]2_Xa Ia Mron'!J38+'[1]3_Xa Kim Tan'!J38+'[1]4_Xa Chu Rang'!J38+'[1]5_Xa Po To'!J38+'[1]6_Xa Ia Broai'!J38+'[1]7_Xa Ia Tul'!J38+'[1]8_Xa Chu Mo'!J38+'[1]9_Xa Ia KDam'!J38+'[1]10_Off'!J38+'[1]11_Off'!J38+'[1]12_Off'!J38+'[1]13_Off'!J38+'[1]14_Off'!J38+'[1]15_Off'!J38</f>
        <v>0</v>
      </c>
      <c r="K39" s="304">
        <f>'[1]1_Xa Ia Trok'!K38+'[1]2_Xa Ia Mron'!K38+'[1]3_Xa Kim Tan'!K38+'[1]4_Xa Chu Rang'!K38+'[1]5_Xa Po To'!K38+'[1]6_Xa Ia Broai'!K38+'[1]7_Xa Ia Tul'!K38+'[1]8_Xa Chu Mo'!K38+'[1]9_Xa Ia KDam'!K38+'[1]10_Off'!K38+'[1]11_Off'!K38+'[1]12_Off'!K38+'[1]13_Off'!K38+'[1]14_Off'!K38+'[1]15_Off'!K38</f>
        <v>0</v>
      </c>
      <c r="L39" s="304">
        <f>'[1]1_Xa Ia Trok'!L38+'[1]2_Xa Ia Mron'!L38+'[1]3_Xa Kim Tan'!L38+'[1]4_Xa Chu Rang'!L38+'[1]5_Xa Po To'!L38+'[1]6_Xa Ia Broai'!L38+'[1]7_Xa Ia Tul'!L38+'[1]8_Xa Chu Mo'!L38+'[1]9_Xa Ia KDam'!L38+'[1]10_Off'!L38+'[1]11_Off'!L38+'[1]12_Off'!L38+'[1]13_Off'!L38+'[1]14_Off'!L38+'[1]15_Off'!L38</f>
        <v>0</v>
      </c>
      <c r="M39" s="304">
        <f>'[1]1_Xa Ia Trok'!M38+'[1]2_Xa Ia Mron'!M38+'[1]3_Xa Kim Tan'!M38+'[1]4_Xa Chu Rang'!M38+'[1]5_Xa Po To'!M38+'[1]6_Xa Ia Broai'!M38+'[1]7_Xa Ia Tul'!M38+'[1]8_Xa Chu Mo'!M38+'[1]9_Xa Ia KDam'!M38+'[1]10_Off'!M38+'[1]11_Off'!M38+'[1]12_Off'!M38+'[1]13_Off'!M38+'[1]14_Off'!M38+'[1]15_Off'!M38</f>
        <v>0</v>
      </c>
      <c r="N39" s="304">
        <f>'[1]1_Xa Ia Trok'!N38+'[1]2_Xa Ia Mron'!N38+'[1]3_Xa Kim Tan'!N38+'[1]4_Xa Chu Rang'!N38+'[1]5_Xa Po To'!N38+'[1]6_Xa Ia Broai'!N38+'[1]7_Xa Ia Tul'!N38+'[1]8_Xa Chu Mo'!N38+'[1]9_Xa Ia KDam'!N38+'[1]10_Off'!N38+'[1]11_Off'!N38+'[1]12_Off'!N38+'[1]13_Off'!N38+'[1]14_Off'!N38+'[1]15_Off'!N38</f>
        <v>0</v>
      </c>
      <c r="O39" s="304">
        <f>'[1]1_Xa Ia Trok'!O38+'[1]2_Xa Ia Mron'!O38+'[1]3_Xa Kim Tan'!O38+'[1]4_Xa Chu Rang'!O38+'[1]5_Xa Po To'!O38+'[1]6_Xa Ia Broai'!O38+'[1]7_Xa Ia Tul'!O38+'[1]8_Xa Chu Mo'!O38+'[1]9_Xa Ia KDam'!O38+'[1]10_Off'!O38+'[1]11_Off'!O38+'[1]12_Off'!O38+'[1]13_Off'!O38+'[1]14_Off'!O38+'[1]15_Off'!O38</f>
        <v>0</v>
      </c>
      <c r="P39" s="400">
        <f>'[1]1_Xa Ia Trok'!P38+'[1]2_Xa Ia Mron'!P38+'[1]3_Xa Kim Tan'!P38+'[1]4_Xa Chu Rang'!P38+'[1]5_Xa Po To'!P38+'[1]6_Xa Ia Broai'!P38+'[1]7_Xa Ia Tul'!P38+'[1]8_Xa Chu Mo'!P38+'[1]9_Xa Ia KDam'!P38+'[1]10_Off'!P38+'[1]11_Off'!P38+'[1]12_Off'!P38+'[1]13_Off'!P38+'[1]14_Off'!P38+'[1]15_Off'!P38</f>
        <v>0</v>
      </c>
      <c r="Q39" s="304">
        <f>'[1]1_Xa Ia Trok'!Q38+'[1]2_Xa Ia Mron'!Q38+'[1]3_Xa Kim Tan'!Q38+'[1]4_Xa Chu Rang'!Q38+'[1]5_Xa Po To'!Q38+'[1]6_Xa Ia Broai'!Q38+'[1]7_Xa Ia Tul'!Q38+'[1]8_Xa Chu Mo'!Q38+'[1]9_Xa Ia KDam'!Q38+'[1]10_Off'!Q38+'[1]11_Off'!Q38+'[1]12_Off'!Q38+'[1]13_Off'!Q38+'[1]14_Off'!Q38+'[1]15_Off'!Q38</f>
        <v>0</v>
      </c>
      <c r="R39" s="304">
        <f>'[1]1_Xa Ia Trok'!R38+'[1]2_Xa Ia Mron'!R38+'[1]3_Xa Kim Tan'!R38+'[1]4_Xa Chu Rang'!R38+'[1]5_Xa Po To'!R38+'[1]6_Xa Ia Broai'!R38+'[1]7_Xa Ia Tul'!R38+'[1]8_Xa Chu Mo'!R38+'[1]9_Xa Ia KDam'!R38+'[1]10_Off'!R38+'[1]11_Off'!R38+'[1]12_Off'!R38+'[1]13_Off'!R38+'[1]14_Off'!R38+'[1]15_Off'!R38</f>
        <v>0</v>
      </c>
      <c r="S39" s="304">
        <f>'[1]1_Xa Ia Trok'!S38+'[1]2_Xa Ia Mron'!S38+'[1]3_Xa Kim Tan'!S38+'[1]4_Xa Chu Rang'!S38+'[1]5_Xa Po To'!S38+'[1]6_Xa Ia Broai'!S38+'[1]7_Xa Ia Tul'!S38+'[1]8_Xa Chu Mo'!S38+'[1]9_Xa Ia KDam'!S38+'[1]10_Off'!S38+'[1]11_Off'!S38+'[1]12_Off'!S38+'[1]13_Off'!S38+'[1]14_Off'!S38+'[1]15_Off'!S38</f>
        <v>0</v>
      </c>
      <c r="T39" s="304">
        <f>'[1]1_Xa Ia Trok'!T38+'[1]2_Xa Ia Mron'!T38+'[1]3_Xa Kim Tan'!T38+'[1]4_Xa Chu Rang'!T38+'[1]5_Xa Po To'!T38+'[1]6_Xa Ia Broai'!T38+'[1]7_Xa Ia Tul'!T38+'[1]8_Xa Chu Mo'!T38+'[1]9_Xa Ia KDam'!T38+'[1]10_Off'!T38+'[1]11_Off'!T38+'[1]12_Off'!T38+'[1]13_Off'!T38+'[1]14_Off'!T38+'[1]15_Off'!T38</f>
        <v>0</v>
      </c>
      <c r="U39" s="304">
        <f>'[1]1_Xa Ia Trok'!U38+'[1]2_Xa Ia Mron'!U38+'[1]3_Xa Kim Tan'!U38+'[1]4_Xa Chu Rang'!U38+'[1]5_Xa Po To'!U38+'[1]6_Xa Ia Broai'!U38+'[1]7_Xa Ia Tul'!U38+'[1]8_Xa Chu Mo'!U38+'[1]9_Xa Ia KDam'!U38+'[1]10_Off'!U38+'[1]11_Off'!U38+'[1]12_Off'!U38+'[1]13_Off'!U38+'[1]14_Off'!U38+'[1]15_Off'!U38</f>
        <v>0</v>
      </c>
      <c r="V39" s="304">
        <f>'[1]1_Xa Ia Trok'!V38+'[1]2_Xa Ia Mron'!V38+'[1]3_Xa Kim Tan'!V38+'[1]4_Xa Chu Rang'!V38+'[1]5_Xa Po To'!V38+'[1]6_Xa Ia Broai'!V38+'[1]7_Xa Ia Tul'!V38+'[1]8_Xa Chu Mo'!V38+'[1]9_Xa Ia KDam'!V38+'[1]10_Off'!V38+'[1]11_Off'!V38+'[1]12_Off'!V38+'[1]13_Off'!V38+'[1]14_Off'!V38+'[1]15_Off'!V38</f>
        <v>0</v>
      </c>
      <c r="W39" s="304">
        <f>'[1]1_Xa Ia Trok'!W38+'[1]2_Xa Ia Mron'!W38+'[1]3_Xa Kim Tan'!W38+'[1]4_Xa Chu Rang'!W38+'[1]5_Xa Po To'!W38+'[1]6_Xa Ia Broai'!W38+'[1]7_Xa Ia Tul'!W38+'[1]8_Xa Chu Mo'!W38+'[1]9_Xa Ia KDam'!W38+'[1]10_Off'!W38+'[1]11_Off'!W38+'[1]12_Off'!W38+'[1]13_Off'!W38+'[1]14_Off'!W38+'[1]15_Off'!W38</f>
        <v>0</v>
      </c>
      <c r="X39" s="304">
        <f>'[1]1_Xa Ia Trok'!X38+'[1]2_Xa Ia Mron'!X38+'[1]3_Xa Kim Tan'!X38+'[1]4_Xa Chu Rang'!X38+'[1]5_Xa Po To'!X38+'[1]6_Xa Ia Broai'!X38+'[1]7_Xa Ia Tul'!X38+'[1]8_Xa Chu Mo'!X38+'[1]9_Xa Ia KDam'!X38+'[1]10_Off'!X38+'[1]11_Off'!X38+'[1]12_Off'!X38+'[1]13_Off'!X38+'[1]14_Off'!X38+'[1]15_Off'!X38</f>
        <v>0</v>
      </c>
      <c r="Y39" s="304">
        <f>'[1]1_Xa Ia Trok'!Y38+'[1]2_Xa Ia Mron'!Y38+'[1]3_Xa Kim Tan'!Y38+'[1]4_Xa Chu Rang'!Y38+'[1]5_Xa Po To'!Y38+'[1]6_Xa Ia Broai'!Y38+'[1]7_Xa Ia Tul'!Y38+'[1]8_Xa Chu Mo'!Y38+'[1]9_Xa Ia KDam'!Y38+'[1]10_Off'!Y38+'[1]11_Off'!Y38+'[1]12_Off'!Y38+'[1]13_Off'!Y38+'[1]14_Off'!Y38+'[1]15_Off'!Y38</f>
        <v>0</v>
      </c>
      <c r="Z39" s="304">
        <f>'[1]1_Xa Ia Trok'!Z38+'[1]2_Xa Ia Mron'!Z38+'[1]3_Xa Kim Tan'!Z38+'[1]4_Xa Chu Rang'!Z38+'[1]5_Xa Po To'!Z38+'[1]6_Xa Ia Broai'!Z38+'[1]7_Xa Ia Tul'!Z38+'[1]8_Xa Chu Mo'!Z38+'[1]9_Xa Ia KDam'!Z38+'[1]10_Off'!Z38+'[1]11_Off'!Z38+'[1]12_Off'!Z38+'[1]13_Off'!Z38+'[1]14_Off'!Z38+'[1]15_Off'!Z38</f>
        <v>0</v>
      </c>
      <c r="AA39" s="304">
        <f>'[1]1_Xa Ia Trok'!AA38+'[1]2_Xa Ia Mron'!AA38+'[1]3_Xa Kim Tan'!AA38+'[1]4_Xa Chu Rang'!AA38+'[1]5_Xa Po To'!AA38+'[1]6_Xa Ia Broai'!AA38+'[1]7_Xa Ia Tul'!AA38+'[1]8_Xa Chu Mo'!AA38+'[1]9_Xa Ia KDam'!AA38+'[1]10_Off'!AA38+'[1]11_Off'!AA38+'[1]12_Off'!AA38+'[1]13_Off'!AA38+'[1]14_Off'!AA38+'[1]15_Off'!AA38</f>
        <v>0</v>
      </c>
      <c r="AB39" s="304">
        <f>'[1]1_Xa Ia Trok'!AB38+'[1]2_Xa Ia Mron'!AB38+'[1]3_Xa Kim Tan'!AB38+'[1]4_Xa Chu Rang'!AB38+'[1]5_Xa Po To'!AB38+'[1]6_Xa Ia Broai'!AB38+'[1]7_Xa Ia Tul'!AB38+'[1]8_Xa Chu Mo'!AB38+'[1]9_Xa Ia KDam'!AB38+'[1]10_Off'!AB38+'[1]11_Off'!AB38+'[1]12_Off'!AB38+'[1]13_Off'!AB38+'[1]14_Off'!AB38+'[1]15_Off'!AB38</f>
        <v>0</v>
      </c>
      <c r="AC39" s="304">
        <f>'[1]1_Xa Ia Trok'!AC38+'[1]2_Xa Ia Mron'!AC38+'[1]3_Xa Kim Tan'!AC38+'[1]4_Xa Chu Rang'!AC38+'[1]5_Xa Po To'!AC38+'[1]6_Xa Ia Broai'!AC38+'[1]7_Xa Ia Tul'!AC38+'[1]8_Xa Chu Mo'!AC38+'[1]9_Xa Ia KDam'!AC38+'[1]10_Off'!AC38+'[1]11_Off'!AC38+'[1]12_Off'!AC38+'[1]13_Off'!AC38+'[1]14_Off'!AC38+'[1]15_Off'!AC38</f>
        <v>0</v>
      </c>
      <c r="AD39" s="304">
        <f>'[1]1_Xa Ia Trok'!AD38+'[1]2_Xa Ia Mron'!AD38+'[1]3_Xa Kim Tan'!AD38+'[1]4_Xa Chu Rang'!AD38+'[1]5_Xa Po To'!AD38+'[1]6_Xa Ia Broai'!AD38+'[1]7_Xa Ia Tul'!AD38+'[1]8_Xa Chu Mo'!AD38+'[1]9_Xa Ia KDam'!AD38+'[1]10_Off'!AD38+'[1]11_Off'!AD38+'[1]12_Off'!AD38+'[1]13_Off'!AD38+'[1]14_Off'!AD38+'[1]15_Off'!AD38</f>
        <v>0</v>
      </c>
      <c r="AE39" s="304">
        <f>'[1]1_Xa Ia Trok'!AE38+'[1]2_Xa Ia Mron'!AE38+'[1]3_Xa Kim Tan'!AE38+'[1]4_Xa Chu Rang'!AE38+'[1]5_Xa Po To'!AE38+'[1]6_Xa Ia Broai'!AE38+'[1]7_Xa Ia Tul'!AE38+'[1]8_Xa Chu Mo'!AE38+'[1]9_Xa Ia KDam'!AE38+'[1]10_Off'!AE38+'[1]11_Off'!AE38+'[1]12_Off'!AE38+'[1]13_Off'!AE38+'[1]14_Off'!AE38+'[1]15_Off'!AE38</f>
        <v>0</v>
      </c>
      <c r="AF39" s="304">
        <f>'[1]1_Xa Ia Trok'!AF38+'[1]2_Xa Ia Mron'!AF38+'[1]3_Xa Kim Tan'!AF38+'[1]4_Xa Chu Rang'!AF38+'[1]5_Xa Po To'!AF38+'[1]6_Xa Ia Broai'!AF38+'[1]7_Xa Ia Tul'!AF38+'[1]8_Xa Chu Mo'!AF38+'[1]9_Xa Ia KDam'!AF38+'[1]10_Off'!AF38+'[1]11_Off'!AF38+'[1]12_Off'!AF38+'[1]13_Off'!AF38+'[1]14_Off'!AF38+'[1]15_Off'!AF38</f>
        <v>0</v>
      </c>
      <c r="AG39" s="304">
        <f>'[1]1_Xa Ia Trok'!AG38+'[1]2_Xa Ia Mron'!AG38+'[1]3_Xa Kim Tan'!AG38+'[1]4_Xa Chu Rang'!AG38+'[1]5_Xa Po To'!AG38+'[1]6_Xa Ia Broai'!AG38+'[1]7_Xa Ia Tul'!AG38+'[1]8_Xa Chu Mo'!AG38+'[1]9_Xa Ia KDam'!AG38+'[1]10_Off'!AG38+'[1]11_Off'!AG38+'[1]12_Off'!AG38+'[1]13_Off'!AG38+'[1]14_Off'!AG38+'[1]15_Off'!AG38</f>
        <v>0</v>
      </c>
      <c r="AH39" s="304">
        <f>'[1]1_Xa Ia Trok'!AH38+'[1]2_Xa Ia Mron'!AH38+'[1]3_Xa Kim Tan'!AH38+'[1]4_Xa Chu Rang'!AH38+'[1]5_Xa Po To'!AH38+'[1]6_Xa Ia Broai'!AH38+'[1]7_Xa Ia Tul'!AH38+'[1]8_Xa Chu Mo'!AH38+'[1]9_Xa Ia KDam'!AH38+'[1]10_Off'!AH38+'[1]11_Off'!AH38+'[1]12_Off'!AH38+'[1]13_Off'!AH38+'[1]14_Off'!AH38+'[1]15_Off'!AH38</f>
        <v>0</v>
      </c>
      <c r="AI39" s="304">
        <f>'[1]1_Xa Ia Trok'!AI38+'[1]2_Xa Ia Mron'!AI38+'[1]3_Xa Kim Tan'!AI38+'[1]4_Xa Chu Rang'!AI38+'[1]5_Xa Po To'!AI38+'[1]6_Xa Ia Broai'!AI38+'[1]7_Xa Ia Tul'!AI38+'[1]8_Xa Chu Mo'!AI38+'[1]9_Xa Ia KDam'!AI38+'[1]10_Off'!AI38+'[1]11_Off'!AI38+'[1]12_Off'!AI38+'[1]13_Off'!AI38+'[1]14_Off'!AI38+'[1]15_Off'!AI38</f>
        <v>60.890589000000006</v>
      </c>
      <c r="AJ39" s="304">
        <f>'[1]1_Xa Ia Trok'!AJ38+'[1]2_Xa Ia Mron'!AJ38+'[1]3_Xa Kim Tan'!AJ38+'[1]4_Xa Chu Rang'!AJ38+'[1]5_Xa Po To'!AJ38+'[1]6_Xa Ia Broai'!AJ38+'[1]7_Xa Ia Tul'!AJ38+'[1]8_Xa Chu Mo'!AJ38+'[1]9_Xa Ia KDam'!AJ38+'[1]10_Off'!AJ38+'[1]11_Off'!AJ38+'[1]12_Off'!AJ38+'[1]13_Off'!AJ38+'[1]14_Off'!AJ38+'[1]15_Off'!AJ38</f>
        <v>0</v>
      </c>
      <c r="AK39" s="304">
        <f>'[1]1_Xa Ia Trok'!AK38+'[1]2_Xa Ia Mron'!AK38+'[1]3_Xa Kim Tan'!AK38+'[1]4_Xa Chu Rang'!AK38+'[1]5_Xa Po To'!AK38+'[1]6_Xa Ia Broai'!AK38+'[1]7_Xa Ia Tul'!AK38+'[1]8_Xa Chu Mo'!AK38+'[1]9_Xa Ia KDam'!AK38+'[1]10_Off'!AK38+'[1]11_Off'!AK38+'[1]12_Off'!AK38+'[1]13_Off'!AK38+'[1]14_Off'!AK38+'[1]15_Off'!AK38</f>
        <v>0</v>
      </c>
      <c r="AL39" s="304">
        <f>'[1]1_Xa Ia Trok'!AL38+'[1]2_Xa Ia Mron'!AL38+'[1]3_Xa Kim Tan'!AL38+'[1]4_Xa Chu Rang'!AL38+'[1]5_Xa Po To'!AL38+'[1]6_Xa Ia Broai'!AL38+'[1]7_Xa Ia Tul'!AL38+'[1]8_Xa Chu Mo'!AL38+'[1]9_Xa Ia KDam'!AL38+'[1]10_Off'!AL38+'[1]11_Off'!AL38+'[1]12_Off'!AL38+'[1]13_Off'!AL38+'[1]14_Off'!AL38+'[1]15_Off'!AL38</f>
        <v>0</v>
      </c>
      <c r="AM39" s="304">
        <f>'[1]1_Xa Ia Trok'!AM38+'[1]2_Xa Ia Mron'!AM38+'[1]3_Xa Kim Tan'!AM38+'[1]4_Xa Chu Rang'!AM38+'[1]5_Xa Po To'!AM38+'[1]6_Xa Ia Broai'!AM38+'[1]7_Xa Ia Tul'!AM38+'[1]8_Xa Chu Mo'!AM38+'[1]9_Xa Ia KDam'!AM38+'[1]10_Off'!AM38+'[1]11_Off'!AM38+'[1]12_Off'!AM38+'[1]13_Off'!AM38+'[1]14_Off'!AM38+'[1]15_Off'!AM38</f>
        <v>0</v>
      </c>
      <c r="AN39" s="304">
        <f>'[1]1_Xa Ia Trok'!AN38+'[1]2_Xa Ia Mron'!AN38+'[1]3_Xa Kim Tan'!AN38+'[1]4_Xa Chu Rang'!AN38+'[1]5_Xa Po To'!AN38+'[1]6_Xa Ia Broai'!AN38+'[1]7_Xa Ia Tul'!AN38+'[1]8_Xa Chu Mo'!AN38+'[1]9_Xa Ia KDam'!AN38+'[1]10_Off'!AN38+'[1]11_Off'!AN38+'[1]12_Off'!AN38+'[1]13_Off'!AN38+'[1]14_Off'!AN38+'[1]15_Off'!AN38</f>
        <v>0</v>
      </c>
      <c r="AO39" s="304">
        <f>'[1]1_Xa Ia Trok'!AO38+'[1]2_Xa Ia Mron'!AO38+'[1]3_Xa Kim Tan'!AO38+'[1]4_Xa Chu Rang'!AO38+'[1]5_Xa Po To'!AO38+'[1]6_Xa Ia Broai'!AO38+'[1]7_Xa Ia Tul'!AO38+'[1]8_Xa Chu Mo'!AO38+'[1]9_Xa Ia KDam'!AO38+'[1]10_Off'!AO38+'[1]11_Off'!AO38+'[1]12_Off'!AO38+'[1]13_Off'!AO38+'[1]14_Off'!AO38+'[1]15_Off'!AO38</f>
        <v>0</v>
      </c>
      <c r="AP39" s="304">
        <f>'[1]1_Xa Ia Trok'!AP38+'[1]2_Xa Ia Mron'!AP38+'[1]3_Xa Kim Tan'!AP38+'[1]4_Xa Chu Rang'!AP38+'[1]5_Xa Po To'!AP38+'[1]6_Xa Ia Broai'!AP38+'[1]7_Xa Ia Tul'!AP38+'[1]8_Xa Chu Mo'!AP38+'[1]9_Xa Ia KDam'!AP38+'[1]10_Off'!AP38+'[1]11_Off'!AP38+'[1]12_Off'!AP38+'[1]13_Off'!AP38+'[1]14_Off'!AP38+'[1]15_Off'!AP38</f>
        <v>0</v>
      </c>
      <c r="AQ39" s="400">
        <f>'[1]1_Xa Ia Trok'!AQ38+'[1]2_Xa Ia Mron'!AQ38+'[1]3_Xa Kim Tan'!AQ38+'[1]4_Xa Chu Rang'!AQ38+'[1]5_Xa Po To'!AQ38+'[1]6_Xa Ia Broai'!AQ38+'[1]7_Xa Ia Tul'!AQ38+'[1]8_Xa Chu Mo'!AQ38+'[1]9_Xa Ia KDam'!AQ38+'[1]10_Off'!AQ38+'[1]11_Off'!AQ38+'[1]12_Off'!AQ38+'[1]13_Off'!AQ38+'[1]14_Off'!AQ38+'[1]15_Off'!AQ38</f>
        <v>0</v>
      </c>
      <c r="AR39" s="304">
        <f>'[1]1_Xa Ia Trok'!AR38+'[1]2_Xa Ia Mron'!AR38+'[1]3_Xa Kim Tan'!AR38+'[1]4_Xa Chu Rang'!AR38+'[1]5_Xa Po To'!AR38+'[1]6_Xa Ia Broai'!AR38+'[1]7_Xa Ia Tul'!AR38+'[1]8_Xa Chu Mo'!AR38+'[1]9_Xa Ia KDam'!AR38+'[1]10_Off'!AR38+'[1]11_Off'!AR38+'[1]12_Off'!AR38+'[1]13_Off'!AR38+'[1]14_Off'!AR38+'[1]15_Off'!AR38</f>
        <v>0</v>
      </c>
      <c r="AS39" s="304">
        <f>'[1]1_Xa Ia Trok'!AS38+'[1]2_Xa Ia Mron'!AS38+'[1]3_Xa Kim Tan'!AS38+'[1]4_Xa Chu Rang'!AS38+'[1]5_Xa Po To'!AS38+'[1]6_Xa Ia Broai'!AS38+'[1]7_Xa Ia Tul'!AS38+'[1]8_Xa Chu Mo'!AS38+'[1]9_Xa Ia KDam'!AS38+'[1]10_Off'!AS38+'[1]11_Off'!AS38+'[1]12_Off'!AS38+'[1]13_Off'!AS38+'[1]14_Off'!AS38+'[1]15_Off'!AS38</f>
        <v>71.390589000000006</v>
      </c>
    </row>
    <row r="40" spans="1:45" s="133" customFormat="1" ht="15.95" customHeight="1" x14ac:dyDescent="0.25">
      <c r="A40" s="402">
        <v>2.2000000000000002</v>
      </c>
      <c r="B40" s="67" t="s">
        <v>194</v>
      </c>
      <c r="C40" s="1" t="s">
        <v>85</v>
      </c>
      <c r="D40" s="304">
        <f>'02 CH'!G51</f>
        <v>50.947810999999994</v>
      </c>
      <c r="E40" s="400">
        <f t="shared" si="0"/>
        <v>0</v>
      </c>
      <c r="F40" s="304">
        <f>'[1]1_Xa Ia Trok'!F39+'[1]2_Xa Ia Mron'!F39+'[1]3_Xa Kim Tan'!F39+'[1]4_Xa Chu Rang'!F39+'[1]5_Xa Po To'!F39+'[1]6_Xa Ia Broai'!F39+'[1]7_Xa Ia Tul'!F39+'[1]8_Xa Chu Mo'!F39+'[1]9_Xa Ia KDam'!F39+'[1]10_Off'!F39+'[1]11_Off'!F39+'[1]12_Off'!F39+'[1]13_Off'!F39+'[1]14_Off'!F39+'[1]15_Off'!F39</f>
        <v>0</v>
      </c>
      <c r="G40" s="304">
        <f>'[1]1_Xa Ia Trok'!G39+'[1]2_Xa Ia Mron'!G39+'[1]3_Xa Kim Tan'!G39+'[1]4_Xa Chu Rang'!G39+'[1]5_Xa Po To'!G39+'[1]6_Xa Ia Broai'!G39+'[1]7_Xa Ia Tul'!G39+'[1]8_Xa Chu Mo'!G39+'[1]9_Xa Ia KDam'!G39+'[1]10_Off'!G39+'[1]11_Off'!G39+'[1]12_Off'!G39+'[1]13_Off'!G39+'[1]14_Off'!G39+'[1]15_Off'!G39</f>
        <v>0</v>
      </c>
      <c r="H40" s="304">
        <f>'[1]1_Xa Ia Trok'!H39+'[1]2_Xa Ia Mron'!H39+'[1]3_Xa Kim Tan'!H39+'[1]4_Xa Chu Rang'!H39+'[1]5_Xa Po To'!H39+'[1]6_Xa Ia Broai'!H39+'[1]7_Xa Ia Tul'!H39+'[1]8_Xa Chu Mo'!H39+'[1]9_Xa Ia KDam'!H39+'[1]10_Off'!H39+'[1]11_Off'!H39+'[1]12_Off'!H39+'[1]13_Off'!H39+'[1]14_Off'!H39+'[1]15_Off'!H39</f>
        <v>0</v>
      </c>
      <c r="I40" s="304">
        <f>'[1]1_Xa Ia Trok'!I39+'[1]2_Xa Ia Mron'!I39+'[1]3_Xa Kim Tan'!I39+'[1]4_Xa Chu Rang'!I39+'[1]5_Xa Po To'!I39+'[1]6_Xa Ia Broai'!I39+'[1]7_Xa Ia Tul'!I39+'[1]8_Xa Chu Mo'!I39+'[1]9_Xa Ia KDam'!I39+'[1]10_Off'!I39+'[1]11_Off'!I39+'[1]12_Off'!I39+'[1]13_Off'!I39+'[1]14_Off'!I39+'[1]15_Off'!I39</f>
        <v>0</v>
      </c>
      <c r="J40" s="304">
        <f>'[1]1_Xa Ia Trok'!J39+'[1]2_Xa Ia Mron'!J39+'[1]3_Xa Kim Tan'!J39+'[1]4_Xa Chu Rang'!J39+'[1]5_Xa Po To'!J39+'[1]6_Xa Ia Broai'!J39+'[1]7_Xa Ia Tul'!J39+'[1]8_Xa Chu Mo'!J39+'[1]9_Xa Ia KDam'!J39+'[1]10_Off'!J39+'[1]11_Off'!J39+'[1]12_Off'!J39+'[1]13_Off'!J39+'[1]14_Off'!J39+'[1]15_Off'!J39</f>
        <v>0</v>
      </c>
      <c r="K40" s="304">
        <f>'[1]1_Xa Ia Trok'!K39+'[1]2_Xa Ia Mron'!K39+'[1]3_Xa Kim Tan'!K39+'[1]4_Xa Chu Rang'!K39+'[1]5_Xa Po To'!K39+'[1]6_Xa Ia Broai'!K39+'[1]7_Xa Ia Tul'!K39+'[1]8_Xa Chu Mo'!K39+'[1]9_Xa Ia KDam'!K39+'[1]10_Off'!K39+'[1]11_Off'!K39+'[1]12_Off'!K39+'[1]13_Off'!K39+'[1]14_Off'!K39+'[1]15_Off'!K39</f>
        <v>0</v>
      </c>
      <c r="L40" s="304">
        <f>'[1]1_Xa Ia Trok'!L39+'[1]2_Xa Ia Mron'!L39+'[1]3_Xa Kim Tan'!L39+'[1]4_Xa Chu Rang'!L39+'[1]5_Xa Po To'!L39+'[1]6_Xa Ia Broai'!L39+'[1]7_Xa Ia Tul'!L39+'[1]8_Xa Chu Mo'!L39+'[1]9_Xa Ia KDam'!L39+'[1]10_Off'!L39+'[1]11_Off'!L39+'[1]12_Off'!L39+'[1]13_Off'!L39+'[1]14_Off'!L39+'[1]15_Off'!L39</f>
        <v>0</v>
      </c>
      <c r="M40" s="304">
        <f>'[1]1_Xa Ia Trok'!M39+'[1]2_Xa Ia Mron'!M39+'[1]3_Xa Kim Tan'!M39+'[1]4_Xa Chu Rang'!M39+'[1]5_Xa Po To'!M39+'[1]6_Xa Ia Broai'!M39+'[1]7_Xa Ia Tul'!M39+'[1]8_Xa Chu Mo'!M39+'[1]9_Xa Ia KDam'!M39+'[1]10_Off'!M39+'[1]11_Off'!M39+'[1]12_Off'!M39+'[1]13_Off'!M39+'[1]14_Off'!M39+'[1]15_Off'!M39</f>
        <v>0</v>
      </c>
      <c r="N40" s="304">
        <f>'[1]1_Xa Ia Trok'!N39+'[1]2_Xa Ia Mron'!N39+'[1]3_Xa Kim Tan'!N39+'[1]4_Xa Chu Rang'!N39+'[1]5_Xa Po To'!N39+'[1]6_Xa Ia Broai'!N39+'[1]7_Xa Ia Tul'!N39+'[1]8_Xa Chu Mo'!N39+'[1]9_Xa Ia KDam'!N39+'[1]10_Off'!N39+'[1]11_Off'!N39+'[1]12_Off'!N39+'[1]13_Off'!N39+'[1]14_Off'!N39+'[1]15_Off'!N39</f>
        <v>0</v>
      </c>
      <c r="O40" s="304">
        <f>'[1]1_Xa Ia Trok'!O39+'[1]2_Xa Ia Mron'!O39+'[1]3_Xa Kim Tan'!O39+'[1]4_Xa Chu Rang'!O39+'[1]5_Xa Po To'!O39+'[1]6_Xa Ia Broai'!O39+'[1]7_Xa Ia Tul'!O39+'[1]8_Xa Chu Mo'!O39+'[1]9_Xa Ia KDam'!O39+'[1]10_Off'!O39+'[1]11_Off'!O39+'[1]12_Off'!O39+'[1]13_Off'!O39+'[1]14_Off'!O39+'[1]15_Off'!O39</f>
        <v>0</v>
      </c>
      <c r="P40" s="400">
        <f>'[1]1_Xa Ia Trok'!P39+'[1]2_Xa Ia Mron'!P39+'[1]3_Xa Kim Tan'!P39+'[1]4_Xa Chu Rang'!P39+'[1]5_Xa Po To'!P39+'[1]6_Xa Ia Broai'!P39+'[1]7_Xa Ia Tul'!P39+'[1]8_Xa Chu Mo'!P39+'[1]9_Xa Ia KDam'!P39+'[1]10_Off'!P39+'[1]11_Off'!P39+'[1]12_Off'!P39+'[1]13_Off'!P39+'[1]14_Off'!P39+'[1]15_Off'!P39</f>
        <v>0</v>
      </c>
      <c r="Q40" s="304">
        <f>'[1]1_Xa Ia Trok'!Q39+'[1]2_Xa Ia Mron'!Q39+'[1]3_Xa Kim Tan'!Q39+'[1]4_Xa Chu Rang'!Q39+'[1]5_Xa Po To'!Q39+'[1]6_Xa Ia Broai'!Q39+'[1]7_Xa Ia Tul'!Q39+'[1]8_Xa Chu Mo'!Q39+'[1]9_Xa Ia KDam'!Q39+'[1]10_Off'!Q39+'[1]11_Off'!Q39+'[1]12_Off'!Q39+'[1]13_Off'!Q39+'[1]14_Off'!Q39+'[1]15_Off'!Q39</f>
        <v>0</v>
      </c>
      <c r="R40" s="304">
        <f>'[1]1_Xa Ia Trok'!R39+'[1]2_Xa Ia Mron'!R39+'[1]3_Xa Kim Tan'!R39+'[1]4_Xa Chu Rang'!R39+'[1]5_Xa Po To'!R39+'[1]6_Xa Ia Broai'!R39+'[1]7_Xa Ia Tul'!R39+'[1]8_Xa Chu Mo'!R39+'[1]9_Xa Ia KDam'!R39+'[1]10_Off'!R39+'[1]11_Off'!R39+'[1]12_Off'!R39+'[1]13_Off'!R39+'[1]14_Off'!R39+'[1]15_Off'!R39</f>
        <v>0</v>
      </c>
      <c r="S40" s="304">
        <f>'[1]1_Xa Ia Trok'!S39+'[1]2_Xa Ia Mron'!S39+'[1]3_Xa Kim Tan'!S39+'[1]4_Xa Chu Rang'!S39+'[1]5_Xa Po To'!S39+'[1]6_Xa Ia Broai'!S39+'[1]7_Xa Ia Tul'!S39+'[1]8_Xa Chu Mo'!S39+'[1]9_Xa Ia KDam'!S39+'[1]10_Off'!S39+'[1]11_Off'!S39+'[1]12_Off'!S39+'[1]13_Off'!S39+'[1]14_Off'!S39+'[1]15_Off'!S39</f>
        <v>0</v>
      </c>
      <c r="T40" s="304">
        <f>'[1]1_Xa Ia Trok'!T39+'[1]2_Xa Ia Mron'!T39+'[1]3_Xa Kim Tan'!T39+'[1]4_Xa Chu Rang'!T39+'[1]5_Xa Po To'!T39+'[1]6_Xa Ia Broai'!T39+'[1]7_Xa Ia Tul'!T39+'[1]8_Xa Chu Mo'!T39+'[1]9_Xa Ia KDam'!T39+'[1]10_Off'!T39+'[1]11_Off'!T39+'[1]12_Off'!T39+'[1]13_Off'!T39+'[1]14_Off'!T39+'[1]15_Off'!T39</f>
        <v>0</v>
      </c>
      <c r="U40" s="304">
        <f>'[1]1_Xa Ia Trok'!U39+'[1]2_Xa Ia Mron'!U39+'[1]3_Xa Kim Tan'!U39+'[1]4_Xa Chu Rang'!U39+'[1]5_Xa Po To'!U39+'[1]6_Xa Ia Broai'!U39+'[1]7_Xa Ia Tul'!U39+'[1]8_Xa Chu Mo'!U39+'[1]9_Xa Ia KDam'!U39+'[1]10_Off'!U39+'[1]11_Off'!U39+'[1]12_Off'!U39+'[1]13_Off'!U39+'[1]14_Off'!U39+'[1]15_Off'!U39</f>
        <v>0</v>
      </c>
      <c r="V40" s="304">
        <f>'[1]1_Xa Ia Trok'!V39+'[1]2_Xa Ia Mron'!V39+'[1]3_Xa Kim Tan'!V39+'[1]4_Xa Chu Rang'!V39+'[1]5_Xa Po To'!V39+'[1]6_Xa Ia Broai'!V39+'[1]7_Xa Ia Tul'!V39+'[1]8_Xa Chu Mo'!V39+'[1]9_Xa Ia KDam'!V39+'[1]10_Off'!V39+'[1]11_Off'!V39+'[1]12_Off'!V39+'[1]13_Off'!V39+'[1]14_Off'!V39+'[1]15_Off'!V39</f>
        <v>0</v>
      </c>
      <c r="W40" s="304">
        <f>'[1]1_Xa Ia Trok'!W39+'[1]2_Xa Ia Mron'!W39+'[1]3_Xa Kim Tan'!W39+'[1]4_Xa Chu Rang'!W39+'[1]5_Xa Po To'!W39+'[1]6_Xa Ia Broai'!W39+'[1]7_Xa Ia Tul'!W39+'[1]8_Xa Chu Mo'!W39+'[1]9_Xa Ia KDam'!W39+'[1]10_Off'!W39+'[1]11_Off'!W39+'[1]12_Off'!W39+'[1]13_Off'!W39+'[1]14_Off'!W39+'[1]15_Off'!W39</f>
        <v>0</v>
      </c>
      <c r="X40" s="304">
        <f>'[1]1_Xa Ia Trok'!X39+'[1]2_Xa Ia Mron'!X39+'[1]3_Xa Kim Tan'!X39+'[1]4_Xa Chu Rang'!X39+'[1]5_Xa Po To'!X39+'[1]6_Xa Ia Broai'!X39+'[1]7_Xa Ia Tul'!X39+'[1]8_Xa Chu Mo'!X39+'[1]9_Xa Ia KDam'!X39+'[1]10_Off'!X39+'[1]11_Off'!X39+'[1]12_Off'!X39+'[1]13_Off'!X39+'[1]14_Off'!X39+'[1]15_Off'!X39</f>
        <v>0</v>
      </c>
      <c r="Y40" s="304">
        <f>'[1]1_Xa Ia Trok'!Y39+'[1]2_Xa Ia Mron'!Y39+'[1]3_Xa Kim Tan'!Y39+'[1]4_Xa Chu Rang'!Y39+'[1]5_Xa Po To'!Y39+'[1]6_Xa Ia Broai'!Y39+'[1]7_Xa Ia Tul'!Y39+'[1]8_Xa Chu Mo'!Y39+'[1]9_Xa Ia KDam'!Y39+'[1]10_Off'!Y39+'[1]11_Off'!Y39+'[1]12_Off'!Y39+'[1]13_Off'!Y39+'[1]14_Off'!Y39+'[1]15_Off'!Y39</f>
        <v>0</v>
      </c>
      <c r="Z40" s="304">
        <f>'[1]1_Xa Ia Trok'!Z39+'[1]2_Xa Ia Mron'!Z39+'[1]3_Xa Kim Tan'!Z39+'[1]4_Xa Chu Rang'!Z39+'[1]5_Xa Po To'!Z39+'[1]6_Xa Ia Broai'!Z39+'[1]7_Xa Ia Tul'!Z39+'[1]8_Xa Chu Mo'!Z39+'[1]9_Xa Ia KDam'!Z39+'[1]10_Off'!Z39+'[1]11_Off'!Z39+'[1]12_Off'!Z39+'[1]13_Off'!Z39+'[1]14_Off'!Z39+'[1]15_Off'!Z39</f>
        <v>0</v>
      </c>
      <c r="AA40" s="304">
        <f>'[1]1_Xa Ia Trok'!AA39+'[1]2_Xa Ia Mron'!AA39+'[1]3_Xa Kim Tan'!AA39+'[1]4_Xa Chu Rang'!AA39+'[1]5_Xa Po To'!AA39+'[1]6_Xa Ia Broai'!AA39+'[1]7_Xa Ia Tul'!AA39+'[1]8_Xa Chu Mo'!AA39+'[1]9_Xa Ia KDam'!AA39+'[1]10_Off'!AA39+'[1]11_Off'!AA39+'[1]12_Off'!AA39+'[1]13_Off'!AA39+'[1]14_Off'!AA39+'[1]15_Off'!AA39</f>
        <v>0</v>
      </c>
      <c r="AB40" s="304">
        <f>'[1]1_Xa Ia Trok'!AB39+'[1]2_Xa Ia Mron'!AB39+'[1]3_Xa Kim Tan'!AB39+'[1]4_Xa Chu Rang'!AB39+'[1]5_Xa Po To'!AB39+'[1]6_Xa Ia Broai'!AB39+'[1]7_Xa Ia Tul'!AB39+'[1]8_Xa Chu Mo'!AB39+'[1]9_Xa Ia KDam'!AB39+'[1]10_Off'!AB39+'[1]11_Off'!AB39+'[1]12_Off'!AB39+'[1]13_Off'!AB39+'[1]14_Off'!AB39+'[1]15_Off'!AB39</f>
        <v>0</v>
      </c>
      <c r="AC40" s="304">
        <f>'[1]1_Xa Ia Trok'!AC39+'[1]2_Xa Ia Mron'!AC39+'[1]3_Xa Kim Tan'!AC39+'[1]4_Xa Chu Rang'!AC39+'[1]5_Xa Po To'!AC39+'[1]6_Xa Ia Broai'!AC39+'[1]7_Xa Ia Tul'!AC39+'[1]8_Xa Chu Mo'!AC39+'[1]9_Xa Ia KDam'!AC39+'[1]10_Off'!AC39+'[1]11_Off'!AC39+'[1]12_Off'!AC39+'[1]13_Off'!AC39+'[1]14_Off'!AC39+'[1]15_Off'!AC39</f>
        <v>0</v>
      </c>
      <c r="AD40" s="304">
        <f>'[1]1_Xa Ia Trok'!AD39+'[1]2_Xa Ia Mron'!AD39+'[1]3_Xa Kim Tan'!AD39+'[1]4_Xa Chu Rang'!AD39+'[1]5_Xa Po To'!AD39+'[1]6_Xa Ia Broai'!AD39+'[1]7_Xa Ia Tul'!AD39+'[1]8_Xa Chu Mo'!AD39+'[1]9_Xa Ia KDam'!AD39+'[1]10_Off'!AD39+'[1]11_Off'!AD39+'[1]12_Off'!AD39+'[1]13_Off'!AD39+'[1]14_Off'!AD39+'[1]15_Off'!AD39</f>
        <v>0</v>
      </c>
      <c r="AE40" s="304">
        <f>'[1]1_Xa Ia Trok'!AE39+'[1]2_Xa Ia Mron'!AE39+'[1]3_Xa Kim Tan'!AE39+'[1]4_Xa Chu Rang'!AE39+'[1]5_Xa Po To'!AE39+'[1]6_Xa Ia Broai'!AE39+'[1]7_Xa Ia Tul'!AE39+'[1]8_Xa Chu Mo'!AE39+'[1]9_Xa Ia KDam'!AE39+'[1]10_Off'!AE39+'[1]11_Off'!AE39+'[1]12_Off'!AE39+'[1]13_Off'!AE39+'[1]14_Off'!AE39+'[1]15_Off'!AE39</f>
        <v>0</v>
      </c>
      <c r="AF40" s="304">
        <f>'[1]1_Xa Ia Trok'!AF39+'[1]2_Xa Ia Mron'!AF39+'[1]3_Xa Kim Tan'!AF39+'[1]4_Xa Chu Rang'!AF39+'[1]5_Xa Po To'!AF39+'[1]6_Xa Ia Broai'!AF39+'[1]7_Xa Ia Tul'!AF39+'[1]8_Xa Chu Mo'!AF39+'[1]9_Xa Ia KDam'!AF39+'[1]10_Off'!AF39+'[1]11_Off'!AF39+'[1]12_Off'!AF39+'[1]13_Off'!AF39+'[1]14_Off'!AF39+'[1]15_Off'!AF39</f>
        <v>0</v>
      </c>
      <c r="AG40" s="304">
        <f>'[1]1_Xa Ia Trok'!AG39+'[1]2_Xa Ia Mron'!AG39+'[1]3_Xa Kim Tan'!AG39+'[1]4_Xa Chu Rang'!AG39+'[1]5_Xa Po To'!AG39+'[1]6_Xa Ia Broai'!AG39+'[1]7_Xa Ia Tul'!AG39+'[1]8_Xa Chu Mo'!AG39+'[1]9_Xa Ia KDam'!AG39+'[1]10_Off'!AG39+'[1]11_Off'!AG39+'[1]12_Off'!AG39+'[1]13_Off'!AG39+'[1]14_Off'!AG39+'[1]15_Off'!AG39</f>
        <v>0</v>
      </c>
      <c r="AH40" s="304">
        <f>'[1]1_Xa Ia Trok'!AH39+'[1]2_Xa Ia Mron'!AH39+'[1]3_Xa Kim Tan'!AH39+'[1]4_Xa Chu Rang'!AH39+'[1]5_Xa Po To'!AH39+'[1]6_Xa Ia Broai'!AH39+'[1]7_Xa Ia Tul'!AH39+'[1]8_Xa Chu Mo'!AH39+'[1]9_Xa Ia KDam'!AH39+'[1]10_Off'!AH39+'[1]11_Off'!AH39+'[1]12_Off'!AH39+'[1]13_Off'!AH39+'[1]14_Off'!AH39+'[1]15_Off'!AH39</f>
        <v>0</v>
      </c>
      <c r="AI40" s="304">
        <f>'[1]1_Xa Ia Trok'!AI39+'[1]2_Xa Ia Mron'!AI39+'[1]3_Xa Kim Tan'!AI39+'[1]4_Xa Chu Rang'!AI39+'[1]5_Xa Po To'!AI39+'[1]6_Xa Ia Broai'!AI39+'[1]7_Xa Ia Tul'!AI39+'[1]8_Xa Chu Mo'!AI39+'[1]9_Xa Ia KDam'!AI39+'[1]10_Off'!AI39+'[1]11_Off'!AI39+'[1]12_Off'!AI39+'[1]13_Off'!AI39+'[1]14_Off'!AI39+'[1]15_Off'!AI39</f>
        <v>0</v>
      </c>
      <c r="AJ40" s="304">
        <f>'[1]1_Xa Ia Trok'!AJ39+'[1]2_Xa Ia Mron'!AJ39+'[1]3_Xa Kim Tan'!AJ39+'[1]4_Xa Chu Rang'!AJ39+'[1]5_Xa Po To'!AJ39+'[1]6_Xa Ia Broai'!AJ39+'[1]7_Xa Ia Tul'!AJ39+'[1]8_Xa Chu Mo'!AJ39+'[1]9_Xa Ia KDam'!AJ39+'[1]10_Off'!AJ39+'[1]11_Off'!AJ39+'[1]12_Off'!AJ39+'[1]13_Off'!AJ39+'[1]14_Off'!AJ39+'[1]15_Off'!AJ39</f>
        <v>50.947810999999994</v>
      </c>
      <c r="AK40" s="304">
        <f>'[1]1_Xa Ia Trok'!AK39+'[1]2_Xa Ia Mron'!AK39+'[1]3_Xa Kim Tan'!AK39+'[1]4_Xa Chu Rang'!AK39+'[1]5_Xa Po To'!AK39+'[1]6_Xa Ia Broai'!AK39+'[1]7_Xa Ia Tul'!AK39+'[1]8_Xa Chu Mo'!AK39+'[1]9_Xa Ia KDam'!AK39+'[1]10_Off'!AK39+'[1]11_Off'!AK39+'[1]12_Off'!AK39+'[1]13_Off'!AK39+'[1]14_Off'!AK39+'[1]15_Off'!AK39</f>
        <v>0</v>
      </c>
      <c r="AL40" s="304">
        <f>'[1]1_Xa Ia Trok'!AL39+'[1]2_Xa Ia Mron'!AL39+'[1]3_Xa Kim Tan'!AL39+'[1]4_Xa Chu Rang'!AL39+'[1]5_Xa Po To'!AL39+'[1]6_Xa Ia Broai'!AL39+'[1]7_Xa Ia Tul'!AL39+'[1]8_Xa Chu Mo'!AL39+'[1]9_Xa Ia KDam'!AL39+'[1]10_Off'!AL39+'[1]11_Off'!AL39+'[1]12_Off'!AL39+'[1]13_Off'!AL39+'[1]14_Off'!AL39+'[1]15_Off'!AL39</f>
        <v>0</v>
      </c>
      <c r="AM40" s="304">
        <f>'[1]1_Xa Ia Trok'!AM39+'[1]2_Xa Ia Mron'!AM39+'[1]3_Xa Kim Tan'!AM39+'[1]4_Xa Chu Rang'!AM39+'[1]5_Xa Po To'!AM39+'[1]6_Xa Ia Broai'!AM39+'[1]7_Xa Ia Tul'!AM39+'[1]8_Xa Chu Mo'!AM39+'[1]9_Xa Ia KDam'!AM39+'[1]10_Off'!AM39+'[1]11_Off'!AM39+'[1]12_Off'!AM39+'[1]13_Off'!AM39+'[1]14_Off'!AM39+'[1]15_Off'!AM39</f>
        <v>0</v>
      </c>
      <c r="AN40" s="304">
        <f>'[1]1_Xa Ia Trok'!AN39+'[1]2_Xa Ia Mron'!AN39+'[1]3_Xa Kim Tan'!AN39+'[1]4_Xa Chu Rang'!AN39+'[1]5_Xa Po To'!AN39+'[1]6_Xa Ia Broai'!AN39+'[1]7_Xa Ia Tul'!AN39+'[1]8_Xa Chu Mo'!AN39+'[1]9_Xa Ia KDam'!AN39+'[1]10_Off'!AN39+'[1]11_Off'!AN39+'[1]12_Off'!AN39+'[1]13_Off'!AN39+'[1]14_Off'!AN39+'[1]15_Off'!AN39</f>
        <v>0</v>
      </c>
      <c r="AO40" s="304">
        <f>'[1]1_Xa Ia Trok'!AO39+'[1]2_Xa Ia Mron'!AO39+'[1]3_Xa Kim Tan'!AO39+'[1]4_Xa Chu Rang'!AO39+'[1]5_Xa Po To'!AO39+'[1]6_Xa Ia Broai'!AO39+'[1]7_Xa Ia Tul'!AO39+'[1]8_Xa Chu Mo'!AO39+'[1]9_Xa Ia KDam'!AO39+'[1]10_Off'!AO39+'[1]11_Off'!AO39+'[1]12_Off'!AO39+'[1]13_Off'!AO39+'[1]14_Off'!AO39+'[1]15_Off'!AO39</f>
        <v>0</v>
      </c>
      <c r="AP40" s="304">
        <f>'[1]1_Xa Ia Trok'!AP39+'[1]2_Xa Ia Mron'!AP39+'[1]3_Xa Kim Tan'!AP39+'[1]4_Xa Chu Rang'!AP39+'[1]5_Xa Po To'!AP39+'[1]6_Xa Ia Broai'!AP39+'[1]7_Xa Ia Tul'!AP39+'[1]8_Xa Chu Mo'!AP39+'[1]9_Xa Ia KDam'!AP39+'[1]10_Off'!AP39+'[1]11_Off'!AP39+'[1]12_Off'!AP39+'[1]13_Off'!AP39+'[1]14_Off'!AP39+'[1]15_Off'!AP39</f>
        <v>0</v>
      </c>
      <c r="AQ40" s="400">
        <f>'[1]1_Xa Ia Trok'!AQ39+'[1]2_Xa Ia Mron'!AQ39+'[1]3_Xa Kim Tan'!AQ39+'[1]4_Xa Chu Rang'!AQ39+'[1]5_Xa Po To'!AQ39+'[1]6_Xa Ia Broai'!AQ39+'[1]7_Xa Ia Tul'!AQ39+'[1]8_Xa Chu Mo'!AQ39+'[1]9_Xa Ia KDam'!AQ39+'[1]10_Off'!AQ39+'[1]11_Off'!AQ39+'[1]12_Off'!AQ39+'[1]13_Off'!AQ39+'[1]14_Off'!AQ39+'[1]15_Off'!AQ39</f>
        <v>0</v>
      </c>
      <c r="AR40" s="304">
        <f>'[1]1_Xa Ia Trok'!AR39+'[1]2_Xa Ia Mron'!AR39+'[1]3_Xa Kim Tan'!AR39+'[1]4_Xa Chu Rang'!AR39+'[1]5_Xa Po To'!AR39+'[1]6_Xa Ia Broai'!AR39+'[1]7_Xa Ia Tul'!AR39+'[1]8_Xa Chu Mo'!AR39+'[1]9_Xa Ia KDam'!AR39+'[1]10_Off'!AR39+'[1]11_Off'!AR39+'[1]12_Off'!AR39+'[1]13_Off'!AR39+'[1]14_Off'!AR39+'[1]15_Off'!AR39</f>
        <v>0</v>
      </c>
      <c r="AS40" s="304">
        <f>'[1]1_Xa Ia Trok'!AS39+'[1]2_Xa Ia Mron'!AS39+'[1]3_Xa Kim Tan'!AS39+'[1]4_Xa Chu Rang'!AS39+'[1]5_Xa Po To'!AS39+'[1]6_Xa Ia Broai'!AS39+'[1]7_Xa Ia Tul'!AS39+'[1]8_Xa Chu Mo'!AS39+'[1]9_Xa Ia KDam'!AS39+'[1]10_Off'!AS39+'[1]11_Off'!AS39+'[1]12_Off'!AS39+'[1]13_Off'!AS39+'[1]14_Off'!AS39+'[1]15_Off'!AS39</f>
        <v>87.75781099999999</v>
      </c>
    </row>
    <row r="41" spans="1:45" s="133" customFormat="1" ht="15.95" customHeight="1" x14ac:dyDescent="0.25">
      <c r="A41" s="402">
        <v>2.21</v>
      </c>
      <c r="B41" s="67" t="s">
        <v>86</v>
      </c>
      <c r="C41" s="1" t="s">
        <v>87</v>
      </c>
      <c r="D41" s="304">
        <f>'02 CH'!G52</f>
        <v>0.74</v>
      </c>
      <c r="E41" s="400">
        <f t="shared" si="0"/>
        <v>0</v>
      </c>
      <c r="F41" s="304">
        <f>'[1]1_Xa Ia Trok'!F40+'[1]2_Xa Ia Mron'!F40+'[1]3_Xa Kim Tan'!F40+'[1]4_Xa Chu Rang'!F40+'[1]5_Xa Po To'!F40+'[1]6_Xa Ia Broai'!F40+'[1]7_Xa Ia Tul'!F40+'[1]8_Xa Chu Mo'!F40+'[1]9_Xa Ia KDam'!F40+'[1]10_Off'!F40+'[1]11_Off'!F40+'[1]12_Off'!F40+'[1]13_Off'!F40+'[1]14_Off'!F40+'[1]15_Off'!F40</f>
        <v>0</v>
      </c>
      <c r="G41" s="304">
        <f>'[1]1_Xa Ia Trok'!G40+'[1]2_Xa Ia Mron'!G40+'[1]3_Xa Kim Tan'!G40+'[1]4_Xa Chu Rang'!G40+'[1]5_Xa Po To'!G40+'[1]6_Xa Ia Broai'!G40+'[1]7_Xa Ia Tul'!G40+'[1]8_Xa Chu Mo'!G40+'[1]9_Xa Ia KDam'!G40+'[1]10_Off'!G40+'[1]11_Off'!G40+'[1]12_Off'!G40+'[1]13_Off'!G40+'[1]14_Off'!G40+'[1]15_Off'!G40</f>
        <v>0</v>
      </c>
      <c r="H41" s="304">
        <f>'[1]1_Xa Ia Trok'!H40+'[1]2_Xa Ia Mron'!H40+'[1]3_Xa Kim Tan'!H40+'[1]4_Xa Chu Rang'!H40+'[1]5_Xa Po To'!H40+'[1]6_Xa Ia Broai'!H40+'[1]7_Xa Ia Tul'!H40+'[1]8_Xa Chu Mo'!H40+'[1]9_Xa Ia KDam'!H40+'[1]10_Off'!H40+'[1]11_Off'!H40+'[1]12_Off'!H40+'[1]13_Off'!H40+'[1]14_Off'!H40+'[1]15_Off'!H40</f>
        <v>0</v>
      </c>
      <c r="I41" s="304">
        <f>'[1]1_Xa Ia Trok'!I40+'[1]2_Xa Ia Mron'!I40+'[1]3_Xa Kim Tan'!I40+'[1]4_Xa Chu Rang'!I40+'[1]5_Xa Po To'!I40+'[1]6_Xa Ia Broai'!I40+'[1]7_Xa Ia Tul'!I40+'[1]8_Xa Chu Mo'!I40+'[1]9_Xa Ia KDam'!I40+'[1]10_Off'!I40+'[1]11_Off'!I40+'[1]12_Off'!I40+'[1]13_Off'!I40+'[1]14_Off'!I40+'[1]15_Off'!I40</f>
        <v>0</v>
      </c>
      <c r="J41" s="304">
        <f>'[1]1_Xa Ia Trok'!J40+'[1]2_Xa Ia Mron'!J40+'[1]3_Xa Kim Tan'!J40+'[1]4_Xa Chu Rang'!J40+'[1]5_Xa Po To'!J40+'[1]6_Xa Ia Broai'!J40+'[1]7_Xa Ia Tul'!J40+'[1]8_Xa Chu Mo'!J40+'[1]9_Xa Ia KDam'!J40+'[1]10_Off'!J40+'[1]11_Off'!J40+'[1]12_Off'!J40+'[1]13_Off'!J40+'[1]14_Off'!J40+'[1]15_Off'!J40</f>
        <v>0</v>
      </c>
      <c r="K41" s="304">
        <f>'[1]1_Xa Ia Trok'!K40+'[1]2_Xa Ia Mron'!K40+'[1]3_Xa Kim Tan'!K40+'[1]4_Xa Chu Rang'!K40+'[1]5_Xa Po To'!K40+'[1]6_Xa Ia Broai'!K40+'[1]7_Xa Ia Tul'!K40+'[1]8_Xa Chu Mo'!K40+'[1]9_Xa Ia KDam'!K40+'[1]10_Off'!K40+'[1]11_Off'!K40+'[1]12_Off'!K40+'[1]13_Off'!K40+'[1]14_Off'!K40+'[1]15_Off'!K40</f>
        <v>0</v>
      </c>
      <c r="L41" s="304">
        <f>'[1]1_Xa Ia Trok'!L40+'[1]2_Xa Ia Mron'!L40+'[1]3_Xa Kim Tan'!L40+'[1]4_Xa Chu Rang'!L40+'[1]5_Xa Po To'!L40+'[1]6_Xa Ia Broai'!L40+'[1]7_Xa Ia Tul'!L40+'[1]8_Xa Chu Mo'!L40+'[1]9_Xa Ia KDam'!L40+'[1]10_Off'!L40+'[1]11_Off'!L40+'[1]12_Off'!L40+'[1]13_Off'!L40+'[1]14_Off'!L40+'[1]15_Off'!L40</f>
        <v>0</v>
      </c>
      <c r="M41" s="304">
        <f>'[1]1_Xa Ia Trok'!M40+'[1]2_Xa Ia Mron'!M40+'[1]3_Xa Kim Tan'!M40+'[1]4_Xa Chu Rang'!M40+'[1]5_Xa Po To'!M40+'[1]6_Xa Ia Broai'!M40+'[1]7_Xa Ia Tul'!M40+'[1]8_Xa Chu Mo'!M40+'[1]9_Xa Ia KDam'!M40+'[1]10_Off'!M40+'[1]11_Off'!M40+'[1]12_Off'!M40+'[1]13_Off'!M40+'[1]14_Off'!M40+'[1]15_Off'!M40</f>
        <v>0</v>
      </c>
      <c r="N41" s="304">
        <f>'[1]1_Xa Ia Trok'!N40+'[1]2_Xa Ia Mron'!N40+'[1]3_Xa Kim Tan'!N40+'[1]4_Xa Chu Rang'!N40+'[1]5_Xa Po To'!N40+'[1]6_Xa Ia Broai'!N40+'[1]7_Xa Ia Tul'!N40+'[1]8_Xa Chu Mo'!N40+'[1]9_Xa Ia KDam'!N40+'[1]10_Off'!N40+'[1]11_Off'!N40+'[1]12_Off'!N40+'[1]13_Off'!N40+'[1]14_Off'!N40+'[1]15_Off'!N40</f>
        <v>0</v>
      </c>
      <c r="O41" s="304">
        <f>'[1]1_Xa Ia Trok'!O40+'[1]2_Xa Ia Mron'!O40+'[1]3_Xa Kim Tan'!O40+'[1]4_Xa Chu Rang'!O40+'[1]5_Xa Po To'!O40+'[1]6_Xa Ia Broai'!O40+'[1]7_Xa Ia Tul'!O40+'[1]8_Xa Chu Mo'!O40+'[1]9_Xa Ia KDam'!O40+'[1]10_Off'!O40+'[1]11_Off'!O40+'[1]12_Off'!O40+'[1]13_Off'!O40+'[1]14_Off'!O40+'[1]15_Off'!O40</f>
        <v>0</v>
      </c>
      <c r="P41" s="400">
        <f>'[1]1_Xa Ia Trok'!P40+'[1]2_Xa Ia Mron'!P40+'[1]3_Xa Kim Tan'!P40+'[1]4_Xa Chu Rang'!P40+'[1]5_Xa Po To'!P40+'[1]6_Xa Ia Broai'!P40+'[1]7_Xa Ia Tul'!P40+'[1]8_Xa Chu Mo'!P40+'[1]9_Xa Ia KDam'!P40+'[1]10_Off'!P40+'[1]11_Off'!P40+'[1]12_Off'!P40+'[1]13_Off'!P40+'[1]14_Off'!P40+'[1]15_Off'!P40</f>
        <v>0</v>
      </c>
      <c r="Q41" s="304">
        <f>'[1]1_Xa Ia Trok'!Q40+'[1]2_Xa Ia Mron'!Q40+'[1]3_Xa Kim Tan'!Q40+'[1]4_Xa Chu Rang'!Q40+'[1]5_Xa Po To'!Q40+'[1]6_Xa Ia Broai'!Q40+'[1]7_Xa Ia Tul'!Q40+'[1]8_Xa Chu Mo'!Q40+'[1]9_Xa Ia KDam'!Q40+'[1]10_Off'!Q40+'[1]11_Off'!Q40+'[1]12_Off'!Q40+'[1]13_Off'!Q40+'[1]14_Off'!Q40+'[1]15_Off'!Q40</f>
        <v>0</v>
      </c>
      <c r="R41" s="304">
        <f>'[1]1_Xa Ia Trok'!R40+'[1]2_Xa Ia Mron'!R40+'[1]3_Xa Kim Tan'!R40+'[1]4_Xa Chu Rang'!R40+'[1]5_Xa Po To'!R40+'[1]6_Xa Ia Broai'!R40+'[1]7_Xa Ia Tul'!R40+'[1]8_Xa Chu Mo'!R40+'[1]9_Xa Ia KDam'!R40+'[1]10_Off'!R40+'[1]11_Off'!R40+'[1]12_Off'!R40+'[1]13_Off'!R40+'[1]14_Off'!R40+'[1]15_Off'!R40</f>
        <v>0</v>
      </c>
      <c r="S41" s="304">
        <f>'[1]1_Xa Ia Trok'!S40+'[1]2_Xa Ia Mron'!S40+'[1]3_Xa Kim Tan'!S40+'[1]4_Xa Chu Rang'!S40+'[1]5_Xa Po To'!S40+'[1]6_Xa Ia Broai'!S40+'[1]7_Xa Ia Tul'!S40+'[1]8_Xa Chu Mo'!S40+'[1]9_Xa Ia KDam'!S40+'[1]10_Off'!S40+'[1]11_Off'!S40+'[1]12_Off'!S40+'[1]13_Off'!S40+'[1]14_Off'!S40+'[1]15_Off'!S40</f>
        <v>0</v>
      </c>
      <c r="T41" s="304">
        <f>'[1]1_Xa Ia Trok'!T40+'[1]2_Xa Ia Mron'!T40+'[1]3_Xa Kim Tan'!T40+'[1]4_Xa Chu Rang'!T40+'[1]5_Xa Po To'!T40+'[1]6_Xa Ia Broai'!T40+'[1]7_Xa Ia Tul'!T40+'[1]8_Xa Chu Mo'!T40+'[1]9_Xa Ia KDam'!T40+'[1]10_Off'!T40+'[1]11_Off'!T40+'[1]12_Off'!T40+'[1]13_Off'!T40+'[1]14_Off'!T40+'[1]15_Off'!T40</f>
        <v>0</v>
      </c>
      <c r="U41" s="304">
        <f>'[1]1_Xa Ia Trok'!U40+'[1]2_Xa Ia Mron'!U40+'[1]3_Xa Kim Tan'!U40+'[1]4_Xa Chu Rang'!U40+'[1]5_Xa Po To'!U40+'[1]6_Xa Ia Broai'!U40+'[1]7_Xa Ia Tul'!U40+'[1]8_Xa Chu Mo'!U40+'[1]9_Xa Ia KDam'!U40+'[1]10_Off'!U40+'[1]11_Off'!U40+'[1]12_Off'!U40+'[1]13_Off'!U40+'[1]14_Off'!U40+'[1]15_Off'!U40</f>
        <v>0</v>
      </c>
      <c r="V41" s="304">
        <f>'[1]1_Xa Ia Trok'!V40+'[1]2_Xa Ia Mron'!V40+'[1]3_Xa Kim Tan'!V40+'[1]4_Xa Chu Rang'!V40+'[1]5_Xa Po To'!V40+'[1]6_Xa Ia Broai'!V40+'[1]7_Xa Ia Tul'!V40+'[1]8_Xa Chu Mo'!V40+'[1]9_Xa Ia KDam'!V40+'[1]10_Off'!V40+'[1]11_Off'!V40+'[1]12_Off'!V40+'[1]13_Off'!V40+'[1]14_Off'!V40+'[1]15_Off'!V40</f>
        <v>0</v>
      </c>
      <c r="W41" s="304">
        <f>'[1]1_Xa Ia Trok'!W40+'[1]2_Xa Ia Mron'!W40+'[1]3_Xa Kim Tan'!W40+'[1]4_Xa Chu Rang'!W40+'[1]5_Xa Po To'!W40+'[1]6_Xa Ia Broai'!W40+'[1]7_Xa Ia Tul'!W40+'[1]8_Xa Chu Mo'!W40+'[1]9_Xa Ia KDam'!W40+'[1]10_Off'!W40+'[1]11_Off'!W40+'[1]12_Off'!W40+'[1]13_Off'!W40+'[1]14_Off'!W40+'[1]15_Off'!W40</f>
        <v>0</v>
      </c>
      <c r="X41" s="304">
        <f>'[1]1_Xa Ia Trok'!X40+'[1]2_Xa Ia Mron'!X40+'[1]3_Xa Kim Tan'!X40+'[1]4_Xa Chu Rang'!X40+'[1]5_Xa Po To'!X40+'[1]6_Xa Ia Broai'!X40+'[1]7_Xa Ia Tul'!X40+'[1]8_Xa Chu Mo'!X40+'[1]9_Xa Ia KDam'!X40+'[1]10_Off'!X40+'[1]11_Off'!X40+'[1]12_Off'!X40+'[1]13_Off'!X40+'[1]14_Off'!X40+'[1]15_Off'!X40</f>
        <v>0</v>
      </c>
      <c r="Y41" s="304">
        <f>'[1]1_Xa Ia Trok'!Y40+'[1]2_Xa Ia Mron'!Y40+'[1]3_Xa Kim Tan'!Y40+'[1]4_Xa Chu Rang'!Y40+'[1]5_Xa Po To'!Y40+'[1]6_Xa Ia Broai'!Y40+'[1]7_Xa Ia Tul'!Y40+'[1]8_Xa Chu Mo'!Y40+'[1]9_Xa Ia KDam'!Y40+'[1]10_Off'!Y40+'[1]11_Off'!Y40+'[1]12_Off'!Y40+'[1]13_Off'!Y40+'[1]14_Off'!Y40+'[1]15_Off'!Y40</f>
        <v>0</v>
      </c>
      <c r="Z41" s="304">
        <f>'[1]1_Xa Ia Trok'!Z40+'[1]2_Xa Ia Mron'!Z40+'[1]3_Xa Kim Tan'!Z40+'[1]4_Xa Chu Rang'!Z40+'[1]5_Xa Po To'!Z40+'[1]6_Xa Ia Broai'!Z40+'[1]7_Xa Ia Tul'!Z40+'[1]8_Xa Chu Mo'!Z40+'[1]9_Xa Ia KDam'!Z40+'[1]10_Off'!Z40+'[1]11_Off'!Z40+'[1]12_Off'!Z40+'[1]13_Off'!Z40+'[1]14_Off'!Z40+'[1]15_Off'!Z40</f>
        <v>0</v>
      </c>
      <c r="AA41" s="304">
        <f>'[1]1_Xa Ia Trok'!AA40+'[1]2_Xa Ia Mron'!AA40+'[1]3_Xa Kim Tan'!AA40+'[1]4_Xa Chu Rang'!AA40+'[1]5_Xa Po To'!AA40+'[1]6_Xa Ia Broai'!AA40+'[1]7_Xa Ia Tul'!AA40+'[1]8_Xa Chu Mo'!AA40+'[1]9_Xa Ia KDam'!AA40+'[1]10_Off'!AA40+'[1]11_Off'!AA40+'[1]12_Off'!AA40+'[1]13_Off'!AA40+'[1]14_Off'!AA40+'[1]15_Off'!AA40</f>
        <v>0</v>
      </c>
      <c r="AB41" s="304">
        <f>'[1]1_Xa Ia Trok'!AB40+'[1]2_Xa Ia Mron'!AB40+'[1]3_Xa Kim Tan'!AB40+'[1]4_Xa Chu Rang'!AB40+'[1]5_Xa Po To'!AB40+'[1]6_Xa Ia Broai'!AB40+'[1]7_Xa Ia Tul'!AB40+'[1]8_Xa Chu Mo'!AB40+'[1]9_Xa Ia KDam'!AB40+'[1]10_Off'!AB40+'[1]11_Off'!AB40+'[1]12_Off'!AB40+'[1]13_Off'!AB40+'[1]14_Off'!AB40+'[1]15_Off'!AB40</f>
        <v>0</v>
      </c>
      <c r="AC41" s="304">
        <f>'[1]1_Xa Ia Trok'!AC40+'[1]2_Xa Ia Mron'!AC40+'[1]3_Xa Kim Tan'!AC40+'[1]4_Xa Chu Rang'!AC40+'[1]5_Xa Po To'!AC40+'[1]6_Xa Ia Broai'!AC40+'[1]7_Xa Ia Tul'!AC40+'[1]8_Xa Chu Mo'!AC40+'[1]9_Xa Ia KDam'!AC40+'[1]10_Off'!AC40+'[1]11_Off'!AC40+'[1]12_Off'!AC40+'[1]13_Off'!AC40+'[1]14_Off'!AC40+'[1]15_Off'!AC40</f>
        <v>0</v>
      </c>
      <c r="AD41" s="304">
        <f>'[1]1_Xa Ia Trok'!AD40+'[1]2_Xa Ia Mron'!AD40+'[1]3_Xa Kim Tan'!AD40+'[1]4_Xa Chu Rang'!AD40+'[1]5_Xa Po To'!AD40+'[1]6_Xa Ia Broai'!AD40+'[1]7_Xa Ia Tul'!AD40+'[1]8_Xa Chu Mo'!AD40+'[1]9_Xa Ia KDam'!AD40+'[1]10_Off'!AD40+'[1]11_Off'!AD40+'[1]12_Off'!AD40+'[1]13_Off'!AD40+'[1]14_Off'!AD40+'[1]15_Off'!AD40</f>
        <v>0</v>
      </c>
      <c r="AE41" s="304">
        <f>'[1]1_Xa Ia Trok'!AE40+'[1]2_Xa Ia Mron'!AE40+'[1]3_Xa Kim Tan'!AE40+'[1]4_Xa Chu Rang'!AE40+'[1]5_Xa Po To'!AE40+'[1]6_Xa Ia Broai'!AE40+'[1]7_Xa Ia Tul'!AE40+'[1]8_Xa Chu Mo'!AE40+'[1]9_Xa Ia KDam'!AE40+'[1]10_Off'!AE40+'[1]11_Off'!AE40+'[1]12_Off'!AE40+'[1]13_Off'!AE40+'[1]14_Off'!AE40+'[1]15_Off'!AE40</f>
        <v>0</v>
      </c>
      <c r="AF41" s="304">
        <f>'[1]1_Xa Ia Trok'!AF40+'[1]2_Xa Ia Mron'!AF40+'[1]3_Xa Kim Tan'!AF40+'[1]4_Xa Chu Rang'!AF40+'[1]5_Xa Po To'!AF40+'[1]6_Xa Ia Broai'!AF40+'[1]7_Xa Ia Tul'!AF40+'[1]8_Xa Chu Mo'!AF40+'[1]9_Xa Ia KDam'!AF40+'[1]10_Off'!AF40+'[1]11_Off'!AF40+'[1]12_Off'!AF40+'[1]13_Off'!AF40+'[1]14_Off'!AF40+'[1]15_Off'!AF40</f>
        <v>0</v>
      </c>
      <c r="AG41" s="304">
        <f>'[1]1_Xa Ia Trok'!AG40+'[1]2_Xa Ia Mron'!AG40+'[1]3_Xa Kim Tan'!AG40+'[1]4_Xa Chu Rang'!AG40+'[1]5_Xa Po To'!AG40+'[1]6_Xa Ia Broai'!AG40+'[1]7_Xa Ia Tul'!AG40+'[1]8_Xa Chu Mo'!AG40+'[1]9_Xa Ia KDam'!AG40+'[1]10_Off'!AG40+'[1]11_Off'!AG40+'[1]12_Off'!AG40+'[1]13_Off'!AG40+'[1]14_Off'!AG40+'[1]15_Off'!AG40</f>
        <v>0</v>
      </c>
      <c r="AH41" s="304">
        <f>'[1]1_Xa Ia Trok'!AH40+'[1]2_Xa Ia Mron'!AH40+'[1]3_Xa Kim Tan'!AH40+'[1]4_Xa Chu Rang'!AH40+'[1]5_Xa Po To'!AH40+'[1]6_Xa Ia Broai'!AH40+'[1]7_Xa Ia Tul'!AH40+'[1]8_Xa Chu Mo'!AH40+'[1]9_Xa Ia KDam'!AH40+'[1]10_Off'!AH40+'[1]11_Off'!AH40+'[1]12_Off'!AH40+'[1]13_Off'!AH40+'[1]14_Off'!AH40+'[1]15_Off'!AH40</f>
        <v>0</v>
      </c>
      <c r="AI41" s="304">
        <f>'[1]1_Xa Ia Trok'!AI40+'[1]2_Xa Ia Mron'!AI40+'[1]3_Xa Kim Tan'!AI40+'[1]4_Xa Chu Rang'!AI40+'[1]5_Xa Po To'!AI40+'[1]6_Xa Ia Broai'!AI40+'[1]7_Xa Ia Tul'!AI40+'[1]8_Xa Chu Mo'!AI40+'[1]9_Xa Ia KDam'!AI40+'[1]10_Off'!AI40+'[1]11_Off'!AI40+'[1]12_Off'!AI40+'[1]13_Off'!AI40+'[1]14_Off'!AI40+'[1]15_Off'!AI40</f>
        <v>0</v>
      </c>
      <c r="AJ41" s="304">
        <f>'[1]1_Xa Ia Trok'!AJ40+'[1]2_Xa Ia Mron'!AJ40+'[1]3_Xa Kim Tan'!AJ40+'[1]4_Xa Chu Rang'!AJ40+'[1]5_Xa Po To'!AJ40+'[1]6_Xa Ia Broai'!AJ40+'[1]7_Xa Ia Tul'!AJ40+'[1]8_Xa Chu Mo'!AJ40+'[1]9_Xa Ia KDam'!AJ40+'[1]10_Off'!AJ40+'[1]11_Off'!AJ40+'[1]12_Off'!AJ40+'[1]13_Off'!AJ40+'[1]14_Off'!AJ40+'[1]15_Off'!AJ40</f>
        <v>0</v>
      </c>
      <c r="AK41" s="304">
        <f>'[1]1_Xa Ia Trok'!AK40+'[1]2_Xa Ia Mron'!AK40+'[1]3_Xa Kim Tan'!AK40+'[1]4_Xa Chu Rang'!AK40+'[1]5_Xa Po To'!AK40+'[1]6_Xa Ia Broai'!AK40+'[1]7_Xa Ia Tul'!AK40+'[1]8_Xa Chu Mo'!AK40+'[1]9_Xa Ia KDam'!AK40+'[1]10_Off'!AK40+'[1]11_Off'!AK40+'[1]12_Off'!AK40+'[1]13_Off'!AK40+'[1]14_Off'!AK40+'[1]15_Off'!AK40</f>
        <v>0.74</v>
      </c>
      <c r="AL41" s="304">
        <f>'[1]1_Xa Ia Trok'!AL40+'[1]2_Xa Ia Mron'!AL40+'[1]3_Xa Kim Tan'!AL40+'[1]4_Xa Chu Rang'!AL40+'[1]5_Xa Po To'!AL40+'[1]6_Xa Ia Broai'!AL40+'[1]7_Xa Ia Tul'!AL40+'[1]8_Xa Chu Mo'!AL40+'[1]9_Xa Ia KDam'!AL40+'[1]10_Off'!AL40+'[1]11_Off'!AL40+'[1]12_Off'!AL40+'[1]13_Off'!AL40+'[1]14_Off'!AL40+'[1]15_Off'!AL40</f>
        <v>0</v>
      </c>
      <c r="AM41" s="304">
        <f>'[1]1_Xa Ia Trok'!AM40+'[1]2_Xa Ia Mron'!AM40+'[1]3_Xa Kim Tan'!AM40+'[1]4_Xa Chu Rang'!AM40+'[1]5_Xa Po To'!AM40+'[1]6_Xa Ia Broai'!AM40+'[1]7_Xa Ia Tul'!AM40+'[1]8_Xa Chu Mo'!AM40+'[1]9_Xa Ia KDam'!AM40+'[1]10_Off'!AM40+'[1]11_Off'!AM40+'[1]12_Off'!AM40+'[1]13_Off'!AM40+'[1]14_Off'!AM40+'[1]15_Off'!AM40</f>
        <v>0</v>
      </c>
      <c r="AN41" s="304">
        <f>'[1]1_Xa Ia Trok'!AN40+'[1]2_Xa Ia Mron'!AN40+'[1]3_Xa Kim Tan'!AN40+'[1]4_Xa Chu Rang'!AN40+'[1]5_Xa Po To'!AN40+'[1]6_Xa Ia Broai'!AN40+'[1]7_Xa Ia Tul'!AN40+'[1]8_Xa Chu Mo'!AN40+'[1]9_Xa Ia KDam'!AN40+'[1]10_Off'!AN40+'[1]11_Off'!AN40+'[1]12_Off'!AN40+'[1]13_Off'!AN40+'[1]14_Off'!AN40+'[1]15_Off'!AN40</f>
        <v>0</v>
      </c>
      <c r="AO41" s="304">
        <f>'[1]1_Xa Ia Trok'!AO40+'[1]2_Xa Ia Mron'!AO40+'[1]3_Xa Kim Tan'!AO40+'[1]4_Xa Chu Rang'!AO40+'[1]5_Xa Po To'!AO40+'[1]6_Xa Ia Broai'!AO40+'[1]7_Xa Ia Tul'!AO40+'[1]8_Xa Chu Mo'!AO40+'[1]9_Xa Ia KDam'!AO40+'[1]10_Off'!AO40+'[1]11_Off'!AO40+'[1]12_Off'!AO40+'[1]13_Off'!AO40+'[1]14_Off'!AO40+'[1]15_Off'!AO40</f>
        <v>0</v>
      </c>
      <c r="AP41" s="304">
        <f>'[1]1_Xa Ia Trok'!AP40+'[1]2_Xa Ia Mron'!AP40+'[1]3_Xa Kim Tan'!AP40+'[1]4_Xa Chu Rang'!AP40+'[1]5_Xa Po To'!AP40+'[1]6_Xa Ia Broai'!AP40+'[1]7_Xa Ia Tul'!AP40+'[1]8_Xa Chu Mo'!AP40+'[1]9_Xa Ia KDam'!AP40+'[1]10_Off'!AP40+'[1]11_Off'!AP40+'[1]12_Off'!AP40+'[1]13_Off'!AP40+'[1]14_Off'!AP40+'[1]15_Off'!AP40</f>
        <v>0</v>
      </c>
      <c r="AQ41" s="400">
        <f>'[1]1_Xa Ia Trok'!AQ40+'[1]2_Xa Ia Mron'!AQ40+'[1]3_Xa Kim Tan'!AQ40+'[1]4_Xa Chu Rang'!AQ40+'[1]5_Xa Po To'!AQ40+'[1]6_Xa Ia Broai'!AQ40+'[1]7_Xa Ia Tul'!AQ40+'[1]8_Xa Chu Mo'!AQ40+'[1]9_Xa Ia KDam'!AQ40+'[1]10_Off'!AQ40+'[1]11_Off'!AQ40+'[1]12_Off'!AQ40+'[1]13_Off'!AQ40+'[1]14_Off'!AQ40+'[1]15_Off'!AQ40</f>
        <v>0</v>
      </c>
      <c r="AR41" s="304">
        <f>'[1]1_Xa Ia Trok'!AR40+'[1]2_Xa Ia Mron'!AR40+'[1]3_Xa Kim Tan'!AR40+'[1]4_Xa Chu Rang'!AR40+'[1]5_Xa Po To'!AR40+'[1]6_Xa Ia Broai'!AR40+'[1]7_Xa Ia Tul'!AR40+'[1]8_Xa Chu Mo'!AR40+'[1]9_Xa Ia KDam'!AR40+'[1]10_Off'!AR40+'[1]11_Off'!AR40+'[1]12_Off'!AR40+'[1]13_Off'!AR40+'[1]14_Off'!AR40+'[1]15_Off'!AR40</f>
        <v>0</v>
      </c>
      <c r="AS41" s="304">
        <f>'[1]1_Xa Ia Trok'!AS40+'[1]2_Xa Ia Mron'!AS40+'[1]3_Xa Kim Tan'!AS40+'[1]4_Xa Chu Rang'!AS40+'[1]5_Xa Po To'!AS40+'[1]6_Xa Ia Broai'!AS40+'[1]7_Xa Ia Tul'!AS40+'[1]8_Xa Chu Mo'!AS40+'[1]9_Xa Ia KDam'!AS40+'[1]10_Off'!AS40+'[1]11_Off'!AS40+'[1]12_Off'!AS40+'[1]13_Off'!AS40+'[1]14_Off'!AS40+'[1]15_Off'!AS40</f>
        <v>5.3299999999999992</v>
      </c>
    </row>
    <row r="42" spans="1:45" s="133" customFormat="1" ht="15.95" customHeight="1" x14ac:dyDescent="0.25">
      <c r="A42" s="402">
        <v>2.2200000000000002</v>
      </c>
      <c r="B42" s="67" t="s">
        <v>88</v>
      </c>
      <c r="C42" s="1" t="s">
        <v>89</v>
      </c>
      <c r="D42" s="304">
        <f>'02 CH'!G53</f>
        <v>0</v>
      </c>
      <c r="E42" s="400">
        <f t="shared" si="0"/>
        <v>0</v>
      </c>
      <c r="F42" s="304">
        <f>'[1]1_Xa Ia Trok'!F41+'[1]2_Xa Ia Mron'!F41+'[1]3_Xa Kim Tan'!F41+'[1]4_Xa Chu Rang'!F41+'[1]5_Xa Po To'!F41+'[1]6_Xa Ia Broai'!F41+'[1]7_Xa Ia Tul'!F41+'[1]8_Xa Chu Mo'!F41+'[1]9_Xa Ia KDam'!F41+'[1]10_Off'!F41+'[1]11_Off'!F41+'[1]12_Off'!F41+'[1]13_Off'!F41+'[1]14_Off'!F41+'[1]15_Off'!F41</f>
        <v>0</v>
      </c>
      <c r="G42" s="304">
        <f>'[1]1_Xa Ia Trok'!G41+'[1]2_Xa Ia Mron'!G41+'[1]3_Xa Kim Tan'!G41+'[1]4_Xa Chu Rang'!G41+'[1]5_Xa Po To'!G41+'[1]6_Xa Ia Broai'!G41+'[1]7_Xa Ia Tul'!G41+'[1]8_Xa Chu Mo'!G41+'[1]9_Xa Ia KDam'!G41+'[1]10_Off'!G41+'[1]11_Off'!G41+'[1]12_Off'!G41+'[1]13_Off'!G41+'[1]14_Off'!G41+'[1]15_Off'!G41</f>
        <v>0</v>
      </c>
      <c r="H42" s="304">
        <f>'[1]1_Xa Ia Trok'!H41+'[1]2_Xa Ia Mron'!H41+'[1]3_Xa Kim Tan'!H41+'[1]4_Xa Chu Rang'!H41+'[1]5_Xa Po To'!H41+'[1]6_Xa Ia Broai'!H41+'[1]7_Xa Ia Tul'!H41+'[1]8_Xa Chu Mo'!H41+'[1]9_Xa Ia KDam'!H41+'[1]10_Off'!H41+'[1]11_Off'!H41+'[1]12_Off'!H41+'[1]13_Off'!H41+'[1]14_Off'!H41+'[1]15_Off'!H41</f>
        <v>0</v>
      </c>
      <c r="I42" s="304">
        <f>'[1]1_Xa Ia Trok'!I41+'[1]2_Xa Ia Mron'!I41+'[1]3_Xa Kim Tan'!I41+'[1]4_Xa Chu Rang'!I41+'[1]5_Xa Po To'!I41+'[1]6_Xa Ia Broai'!I41+'[1]7_Xa Ia Tul'!I41+'[1]8_Xa Chu Mo'!I41+'[1]9_Xa Ia KDam'!I41+'[1]10_Off'!I41+'[1]11_Off'!I41+'[1]12_Off'!I41+'[1]13_Off'!I41+'[1]14_Off'!I41+'[1]15_Off'!I41</f>
        <v>0</v>
      </c>
      <c r="J42" s="304">
        <f>'[1]1_Xa Ia Trok'!J41+'[1]2_Xa Ia Mron'!J41+'[1]3_Xa Kim Tan'!J41+'[1]4_Xa Chu Rang'!J41+'[1]5_Xa Po To'!J41+'[1]6_Xa Ia Broai'!J41+'[1]7_Xa Ia Tul'!J41+'[1]8_Xa Chu Mo'!J41+'[1]9_Xa Ia KDam'!J41+'[1]10_Off'!J41+'[1]11_Off'!J41+'[1]12_Off'!J41+'[1]13_Off'!J41+'[1]14_Off'!J41+'[1]15_Off'!J41</f>
        <v>0</v>
      </c>
      <c r="K42" s="304">
        <f>'[1]1_Xa Ia Trok'!K41+'[1]2_Xa Ia Mron'!K41+'[1]3_Xa Kim Tan'!K41+'[1]4_Xa Chu Rang'!K41+'[1]5_Xa Po To'!K41+'[1]6_Xa Ia Broai'!K41+'[1]7_Xa Ia Tul'!K41+'[1]8_Xa Chu Mo'!K41+'[1]9_Xa Ia KDam'!K41+'[1]10_Off'!K41+'[1]11_Off'!K41+'[1]12_Off'!K41+'[1]13_Off'!K41+'[1]14_Off'!K41+'[1]15_Off'!K41</f>
        <v>0</v>
      </c>
      <c r="L42" s="304">
        <f>'[1]1_Xa Ia Trok'!L41+'[1]2_Xa Ia Mron'!L41+'[1]3_Xa Kim Tan'!L41+'[1]4_Xa Chu Rang'!L41+'[1]5_Xa Po To'!L41+'[1]6_Xa Ia Broai'!L41+'[1]7_Xa Ia Tul'!L41+'[1]8_Xa Chu Mo'!L41+'[1]9_Xa Ia KDam'!L41+'[1]10_Off'!L41+'[1]11_Off'!L41+'[1]12_Off'!L41+'[1]13_Off'!L41+'[1]14_Off'!L41+'[1]15_Off'!L41</f>
        <v>0</v>
      </c>
      <c r="M42" s="304">
        <f>'[1]1_Xa Ia Trok'!M41+'[1]2_Xa Ia Mron'!M41+'[1]3_Xa Kim Tan'!M41+'[1]4_Xa Chu Rang'!M41+'[1]5_Xa Po To'!M41+'[1]6_Xa Ia Broai'!M41+'[1]7_Xa Ia Tul'!M41+'[1]8_Xa Chu Mo'!M41+'[1]9_Xa Ia KDam'!M41+'[1]10_Off'!M41+'[1]11_Off'!M41+'[1]12_Off'!M41+'[1]13_Off'!M41+'[1]14_Off'!M41+'[1]15_Off'!M41</f>
        <v>0</v>
      </c>
      <c r="N42" s="304">
        <f>'[1]1_Xa Ia Trok'!N41+'[1]2_Xa Ia Mron'!N41+'[1]3_Xa Kim Tan'!N41+'[1]4_Xa Chu Rang'!N41+'[1]5_Xa Po To'!N41+'[1]6_Xa Ia Broai'!N41+'[1]7_Xa Ia Tul'!N41+'[1]8_Xa Chu Mo'!N41+'[1]9_Xa Ia KDam'!N41+'[1]10_Off'!N41+'[1]11_Off'!N41+'[1]12_Off'!N41+'[1]13_Off'!N41+'[1]14_Off'!N41+'[1]15_Off'!N41</f>
        <v>0</v>
      </c>
      <c r="O42" s="304">
        <f>'[1]1_Xa Ia Trok'!O41+'[1]2_Xa Ia Mron'!O41+'[1]3_Xa Kim Tan'!O41+'[1]4_Xa Chu Rang'!O41+'[1]5_Xa Po To'!O41+'[1]6_Xa Ia Broai'!O41+'[1]7_Xa Ia Tul'!O41+'[1]8_Xa Chu Mo'!O41+'[1]9_Xa Ia KDam'!O41+'[1]10_Off'!O41+'[1]11_Off'!O41+'[1]12_Off'!O41+'[1]13_Off'!O41+'[1]14_Off'!O41+'[1]15_Off'!O41</f>
        <v>0</v>
      </c>
      <c r="P42" s="400">
        <f>'[1]1_Xa Ia Trok'!P41+'[1]2_Xa Ia Mron'!P41+'[1]3_Xa Kim Tan'!P41+'[1]4_Xa Chu Rang'!P41+'[1]5_Xa Po To'!P41+'[1]6_Xa Ia Broai'!P41+'[1]7_Xa Ia Tul'!P41+'[1]8_Xa Chu Mo'!P41+'[1]9_Xa Ia KDam'!P41+'[1]10_Off'!P41+'[1]11_Off'!P41+'[1]12_Off'!P41+'[1]13_Off'!P41+'[1]14_Off'!P41+'[1]15_Off'!P41</f>
        <v>0</v>
      </c>
      <c r="Q42" s="304">
        <f>'[1]1_Xa Ia Trok'!Q41+'[1]2_Xa Ia Mron'!Q41+'[1]3_Xa Kim Tan'!Q41+'[1]4_Xa Chu Rang'!Q41+'[1]5_Xa Po To'!Q41+'[1]6_Xa Ia Broai'!Q41+'[1]7_Xa Ia Tul'!Q41+'[1]8_Xa Chu Mo'!Q41+'[1]9_Xa Ia KDam'!Q41+'[1]10_Off'!Q41+'[1]11_Off'!Q41+'[1]12_Off'!Q41+'[1]13_Off'!Q41+'[1]14_Off'!Q41+'[1]15_Off'!Q41</f>
        <v>0</v>
      </c>
      <c r="R42" s="304">
        <f>'[1]1_Xa Ia Trok'!R41+'[1]2_Xa Ia Mron'!R41+'[1]3_Xa Kim Tan'!R41+'[1]4_Xa Chu Rang'!R41+'[1]5_Xa Po To'!R41+'[1]6_Xa Ia Broai'!R41+'[1]7_Xa Ia Tul'!R41+'[1]8_Xa Chu Mo'!R41+'[1]9_Xa Ia KDam'!R41+'[1]10_Off'!R41+'[1]11_Off'!R41+'[1]12_Off'!R41+'[1]13_Off'!R41+'[1]14_Off'!R41+'[1]15_Off'!R41</f>
        <v>0</v>
      </c>
      <c r="S42" s="304">
        <f>'[1]1_Xa Ia Trok'!S41+'[1]2_Xa Ia Mron'!S41+'[1]3_Xa Kim Tan'!S41+'[1]4_Xa Chu Rang'!S41+'[1]5_Xa Po To'!S41+'[1]6_Xa Ia Broai'!S41+'[1]7_Xa Ia Tul'!S41+'[1]8_Xa Chu Mo'!S41+'[1]9_Xa Ia KDam'!S41+'[1]10_Off'!S41+'[1]11_Off'!S41+'[1]12_Off'!S41+'[1]13_Off'!S41+'[1]14_Off'!S41+'[1]15_Off'!S41</f>
        <v>0</v>
      </c>
      <c r="T42" s="304">
        <f>'[1]1_Xa Ia Trok'!T41+'[1]2_Xa Ia Mron'!T41+'[1]3_Xa Kim Tan'!T41+'[1]4_Xa Chu Rang'!T41+'[1]5_Xa Po To'!T41+'[1]6_Xa Ia Broai'!T41+'[1]7_Xa Ia Tul'!T41+'[1]8_Xa Chu Mo'!T41+'[1]9_Xa Ia KDam'!T41+'[1]10_Off'!T41+'[1]11_Off'!T41+'[1]12_Off'!T41+'[1]13_Off'!T41+'[1]14_Off'!T41+'[1]15_Off'!T41</f>
        <v>0</v>
      </c>
      <c r="U42" s="304">
        <f>'[1]1_Xa Ia Trok'!U41+'[1]2_Xa Ia Mron'!U41+'[1]3_Xa Kim Tan'!U41+'[1]4_Xa Chu Rang'!U41+'[1]5_Xa Po To'!U41+'[1]6_Xa Ia Broai'!U41+'[1]7_Xa Ia Tul'!U41+'[1]8_Xa Chu Mo'!U41+'[1]9_Xa Ia KDam'!U41+'[1]10_Off'!U41+'[1]11_Off'!U41+'[1]12_Off'!U41+'[1]13_Off'!U41+'[1]14_Off'!U41+'[1]15_Off'!U41</f>
        <v>0</v>
      </c>
      <c r="V42" s="304">
        <f>'[1]1_Xa Ia Trok'!V41+'[1]2_Xa Ia Mron'!V41+'[1]3_Xa Kim Tan'!V41+'[1]4_Xa Chu Rang'!V41+'[1]5_Xa Po To'!V41+'[1]6_Xa Ia Broai'!V41+'[1]7_Xa Ia Tul'!V41+'[1]8_Xa Chu Mo'!V41+'[1]9_Xa Ia KDam'!V41+'[1]10_Off'!V41+'[1]11_Off'!V41+'[1]12_Off'!V41+'[1]13_Off'!V41+'[1]14_Off'!V41+'[1]15_Off'!V41</f>
        <v>0</v>
      </c>
      <c r="W42" s="304">
        <f>'[1]1_Xa Ia Trok'!W41+'[1]2_Xa Ia Mron'!W41+'[1]3_Xa Kim Tan'!W41+'[1]4_Xa Chu Rang'!W41+'[1]5_Xa Po To'!W41+'[1]6_Xa Ia Broai'!W41+'[1]7_Xa Ia Tul'!W41+'[1]8_Xa Chu Mo'!W41+'[1]9_Xa Ia KDam'!W41+'[1]10_Off'!W41+'[1]11_Off'!W41+'[1]12_Off'!W41+'[1]13_Off'!W41+'[1]14_Off'!W41+'[1]15_Off'!W41</f>
        <v>0</v>
      </c>
      <c r="X42" s="304">
        <f>'[1]1_Xa Ia Trok'!X41+'[1]2_Xa Ia Mron'!X41+'[1]3_Xa Kim Tan'!X41+'[1]4_Xa Chu Rang'!X41+'[1]5_Xa Po To'!X41+'[1]6_Xa Ia Broai'!X41+'[1]7_Xa Ia Tul'!X41+'[1]8_Xa Chu Mo'!X41+'[1]9_Xa Ia KDam'!X41+'[1]10_Off'!X41+'[1]11_Off'!X41+'[1]12_Off'!X41+'[1]13_Off'!X41+'[1]14_Off'!X41+'[1]15_Off'!X41</f>
        <v>0</v>
      </c>
      <c r="Y42" s="304">
        <f>'[1]1_Xa Ia Trok'!Y41+'[1]2_Xa Ia Mron'!Y41+'[1]3_Xa Kim Tan'!Y41+'[1]4_Xa Chu Rang'!Y41+'[1]5_Xa Po To'!Y41+'[1]6_Xa Ia Broai'!Y41+'[1]7_Xa Ia Tul'!Y41+'[1]8_Xa Chu Mo'!Y41+'[1]9_Xa Ia KDam'!Y41+'[1]10_Off'!Y41+'[1]11_Off'!Y41+'[1]12_Off'!Y41+'[1]13_Off'!Y41+'[1]14_Off'!Y41+'[1]15_Off'!Y41</f>
        <v>0</v>
      </c>
      <c r="Z42" s="304">
        <f>'[1]1_Xa Ia Trok'!Z41+'[1]2_Xa Ia Mron'!Z41+'[1]3_Xa Kim Tan'!Z41+'[1]4_Xa Chu Rang'!Z41+'[1]5_Xa Po To'!Z41+'[1]6_Xa Ia Broai'!Z41+'[1]7_Xa Ia Tul'!Z41+'[1]8_Xa Chu Mo'!Z41+'[1]9_Xa Ia KDam'!Z41+'[1]10_Off'!Z41+'[1]11_Off'!Z41+'[1]12_Off'!Z41+'[1]13_Off'!Z41+'[1]14_Off'!Z41+'[1]15_Off'!Z41</f>
        <v>0</v>
      </c>
      <c r="AA42" s="304">
        <f>'[1]1_Xa Ia Trok'!AA41+'[1]2_Xa Ia Mron'!AA41+'[1]3_Xa Kim Tan'!AA41+'[1]4_Xa Chu Rang'!AA41+'[1]5_Xa Po To'!AA41+'[1]6_Xa Ia Broai'!AA41+'[1]7_Xa Ia Tul'!AA41+'[1]8_Xa Chu Mo'!AA41+'[1]9_Xa Ia KDam'!AA41+'[1]10_Off'!AA41+'[1]11_Off'!AA41+'[1]12_Off'!AA41+'[1]13_Off'!AA41+'[1]14_Off'!AA41+'[1]15_Off'!AA41</f>
        <v>0</v>
      </c>
      <c r="AB42" s="304">
        <f>'[1]1_Xa Ia Trok'!AB41+'[1]2_Xa Ia Mron'!AB41+'[1]3_Xa Kim Tan'!AB41+'[1]4_Xa Chu Rang'!AB41+'[1]5_Xa Po To'!AB41+'[1]6_Xa Ia Broai'!AB41+'[1]7_Xa Ia Tul'!AB41+'[1]8_Xa Chu Mo'!AB41+'[1]9_Xa Ia KDam'!AB41+'[1]10_Off'!AB41+'[1]11_Off'!AB41+'[1]12_Off'!AB41+'[1]13_Off'!AB41+'[1]14_Off'!AB41+'[1]15_Off'!AB41</f>
        <v>0</v>
      </c>
      <c r="AC42" s="304">
        <f>'[1]1_Xa Ia Trok'!AC41+'[1]2_Xa Ia Mron'!AC41+'[1]3_Xa Kim Tan'!AC41+'[1]4_Xa Chu Rang'!AC41+'[1]5_Xa Po To'!AC41+'[1]6_Xa Ia Broai'!AC41+'[1]7_Xa Ia Tul'!AC41+'[1]8_Xa Chu Mo'!AC41+'[1]9_Xa Ia KDam'!AC41+'[1]10_Off'!AC41+'[1]11_Off'!AC41+'[1]12_Off'!AC41+'[1]13_Off'!AC41+'[1]14_Off'!AC41+'[1]15_Off'!AC41</f>
        <v>0</v>
      </c>
      <c r="AD42" s="304">
        <f>'[1]1_Xa Ia Trok'!AD41+'[1]2_Xa Ia Mron'!AD41+'[1]3_Xa Kim Tan'!AD41+'[1]4_Xa Chu Rang'!AD41+'[1]5_Xa Po To'!AD41+'[1]6_Xa Ia Broai'!AD41+'[1]7_Xa Ia Tul'!AD41+'[1]8_Xa Chu Mo'!AD41+'[1]9_Xa Ia KDam'!AD41+'[1]10_Off'!AD41+'[1]11_Off'!AD41+'[1]12_Off'!AD41+'[1]13_Off'!AD41+'[1]14_Off'!AD41+'[1]15_Off'!AD41</f>
        <v>0</v>
      </c>
      <c r="AE42" s="304">
        <f>'[1]1_Xa Ia Trok'!AE41+'[1]2_Xa Ia Mron'!AE41+'[1]3_Xa Kim Tan'!AE41+'[1]4_Xa Chu Rang'!AE41+'[1]5_Xa Po To'!AE41+'[1]6_Xa Ia Broai'!AE41+'[1]7_Xa Ia Tul'!AE41+'[1]8_Xa Chu Mo'!AE41+'[1]9_Xa Ia KDam'!AE41+'[1]10_Off'!AE41+'[1]11_Off'!AE41+'[1]12_Off'!AE41+'[1]13_Off'!AE41+'[1]14_Off'!AE41+'[1]15_Off'!AE41</f>
        <v>0</v>
      </c>
      <c r="AF42" s="304">
        <f>'[1]1_Xa Ia Trok'!AF41+'[1]2_Xa Ia Mron'!AF41+'[1]3_Xa Kim Tan'!AF41+'[1]4_Xa Chu Rang'!AF41+'[1]5_Xa Po To'!AF41+'[1]6_Xa Ia Broai'!AF41+'[1]7_Xa Ia Tul'!AF41+'[1]8_Xa Chu Mo'!AF41+'[1]9_Xa Ia KDam'!AF41+'[1]10_Off'!AF41+'[1]11_Off'!AF41+'[1]12_Off'!AF41+'[1]13_Off'!AF41+'[1]14_Off'!AF41+'[1]15_Off'!AF41</f>
        <v>0</v>
      </c>
      <c r="AG42" s="304">
        <f>'[1]1_Xa Ia Trok'!AG41+'[1]2_Xa Ia Mron'!AG41+'[1]3_Xa Kim Tan'!AG41+'[1]4_Xa Chu Rang'!AG41+'[1]5_Xa Po To'!AG41+'[1]6_Xa Ia Broai'!AG41+'[1]7_Xa Ia Tul'!AG41+'[1]8_Xa Chu Mo'!AG41+'[1]9_Xa Ia KDam'!AG41+'[1]10_Off'!AG41+'[1]11_Off'!AG41+'[1]12_Off'!AG41+'[1]13_Off'!AG41+'[1]14_Off'!AG41+'[1]15_Off'!AG41</f>
        <v>0</v>
      </c>
      <c r="AH42" s="304">
        <f>'[1]1_Xa Ia Trok'!AH41+'[1]2_Xa Ia Mron'!AH41+'[1]3_Xa Kim Tan'!AH41+'[1]4_Xa Chu Rang'!AH41+'[1]5_Xa Po To'!AH41+'[1]6_Xa Ia Broai'!AH41+'[1]7_Xa Ia Tul'!AH41+'[1]8_Xa Chu Mo'!AH41+'[1]9_Xa Ia KDam'!AH41+'[1]10_Off'!AH41+'[1]11_Off'!AH41+'[1]12_Off'!AH41+'[1]13_Off'!AH41+'[1]14_Off'!AH41+'[1]15_Off'!AH41</f>
        <v>0</v>
      </c>
      <c r="AI42" s="304">
        <f>'[1]1_Xa Ia Trok'!AI41+'[1]2_Xa Ia Mron'!AI41+'[1]3_Xa Kim Tan'!AI41+'[1]4_Xa Chu Rang'!AI41+'[1]5_Xa Po To'!AI41+'[1]6_Xa Ia Broai'!AI41+'[1]7_Xa Ia Tul'!AI41+'[1]8_Xa Chu Mo'!AI41+'[1]9_Xa Ia KDam'!AI41+'[1]10_Off'!AI41+'[1]11_Off'!AI41+'[1]12_Off'!AI41+'[1]13_Off'!AI41+'[1]14_Off'!AI41+'[1]15_Off'!AI41</f>
        <v>0</v>
      </c>
      <c r="AJ42" s="304">
        <f>'[1]1_Xa Ia Trok'!AJ41+'[1]2_Xa Ia Mron'!AJ41+'[1]3_Xa Kim Tan'!AJ41+'[1]4_Xa Chu Rang'!AJ41+'[1]5_Xa Po To'!AJ41+'[1]6_Xa Ia Broai'!AJ41+'[1]7_Xa Ia Tul'!AJ41+'[1]8_Xa Chu Mo'!AJ41+'[1]9_Xa Ia KDam'!AJ41+'[1]10_Off'!AJ41+'[1]11_Off'!AJ41+'[1]12_Off'!AJ41+'[1]13_Off'!AJ41+'[1]14_Off'!AJ41+'[1]15_Off'!AJ41</f>
        <v>0</v>
      </c>
      <c r="AK42" s="304">
        <f>'[1]1_Xa Ia Trok'!AK41+'[1]2_Xa Ia Mron'!AK41+'[1]3_Xa Kim Tan'!AK41+'[1]4_Xa Chu Rang'!AK41+'[1]5_Xa Po To'!AK41+'[1]6_Xa Ia Broai'!AK41+'[1]7_Xa Ia Tul'!AK41+'[1]8_Xa Chu Mo'!AK41+'[1]9_Xa Ia KDam'!AK41+'[1]10_Off'!AK41+'[1]11_Off'!AK41+'[1]12_Off'!AK41+'[1]13_Off'!AK41+'[1]14_Off'!AK41+'[1]15_Off'!AK41</f>
        <v>0</v>
      </c>
      <c r="AL42" s="304">
        <f>'[1]1_Xa Ia Trok'!AL41+'[1]2_Xa Ia Mron'!AL41+'[1]3_Xa Kim Tan'!AL41+'[1]4_Xa Chu Rang'!AL41+'[1]5_Xa Po To'!AL41+'[1]6_Xa Ia Broai'!AL41+'[1]7_Xa Ia Tul'!AL41+'[1]8_Xa Chu Mo'!AL41+'[1]9_Xa Ia KDam'!AL41+'[1]10_Off'!AL41+'[1]11_Off'!AL41+'[1]12_Off'!AL41+'[1]13_Off'!AL41+'[1]14_Off'!AL41+'[1]15_Off'!AL41</f>
        <v>0</v>
      </c>
      <c r="AM42" s="304">
        <f>'[1]1_Xa Ia Trok'!AM41+'[1]2_Xa Ia Mron'!AM41+'[1]3_Xa Kim Tan'!AM41+'[1]4_Xa Chu Rang'!AM41+'[1]5_Xa Po To'!AM41+'[1]6_Xa Ia Broai'!AM41+'[1]7_Xa Ia Tul'!AM41+'[1]8_Xa Chu Mo'!AM41+'[1]9_Xa Ia KDam'!AM41+'[1]10_Off'!AM41+'[1]11_Off'!AM41+'[1]12_Off'!AM41+'[1]13_Off'!AM41+'[1]14_Off'!AM41+'[1]15_Off'!AM41</f>
        <v>0</v>
      </c>
      <c r="AN42" s="304">
        <f>'[1]1_Xa Ia Trok'!AN41+'[1]2_Xa Ia Mron'!AN41+'[1]3_Xa Kim Tan'!AN41+'[1]4_Xa Chu Rang'!AN41+'[1]5_Xa Po To'!AN41+'[1]6_Xa Ia Broai'!AN41+'[1]7_Xa Ia Tul'!AN41+'[1]8_Xa Chu Mo'!AN41+'[1]9_Xa Ia KDam'!AN41+'[1]10_Off'!AN41+'[1]11_Off'!AN41+'[1]12_Off'!AN41+'[1]13_Off'!AN41+'[1]14_Off'!AN41+'[1]15_Off'!AN41</f>
        <v>0</v>
      </c>
      <c r="AO42" s="304">
        <f>'[1]1_Xa Ia Trok'!AO41+'[1]2_Xa Ia Mron'!AO41+'[1]3_Xa Kim Tan'!AO41+'[1]4_Xa Chu Rang'!AO41+'[1]5_Xa Po To'!AO41+'[1]6_Xa Ia Broai'!AO41+'[1]7_Xa Ia Tul'!AO41+'[1]8_Xa Chu Mo'!AO41+'[1]9_Xa Ia KDam'!AO41+'[1]10_Off'!AO41+'[1]11_Off'!AO41+'[1]12_Off'!AO41+'[1]13_Off'!AO41+'[1]14_Off'!AO41+'[1]15_Off'!AO41</f>
        <v>0</v>
      </c>
      <c r="AP42" s="304">
        <f>'[1]1_Xa Ia Trok'!AP41+'[1]2_Xa Ia Mron'!AP41+'[1]3_Xa Kim Tan'!AP41+'[1]4_Xa Chu Rang'!AP41+'[1]5_Xa Po To'!AP41+'[1]6_Xa Ia Broai'!AP41+'[1]7_Xa Ia Tul'!AP41+'[1]8_Xa Chu Mo'!AP41+'[1]9_Xa Ia KDam'!AP41+'[1]10_Off'!AP41+'[1]11_Off'!AP41+'[1]12_Off'!AP41+'[1]13_Off'!AP41+'[1]14_Off'!AP41+'[1]15_Off'!AP41</f>
        <v>0</v>
      </c>
      <c r="AQ42" s="400">
        <f>'[1]1_Xa Ia Trok'!AQ41+'[1]2_Xa Ia Mron'!AQ41+'[1]3_Xa Kim Tan'!AQ41+'[1]4_Xa Chu Rang'!AQ41+'[1]5_Xa Po To'!AQ41+'[1]6_Xa Ia Broai'!AQ41+'[1]7_Xa Ia Tul'!AQ41+'[1]8_Xa Chu Mo'!AQ41+'[1]9_Xa Ia KDam'!AQ41+'[1]10_Off'!AQ41+'[1]11_Off'!AQ41+'[1]12_Off'!AQ41+'[1]13_Off'!AQ41+'[1]14_Off'!AQ41+'[1]15_Off'!AQ41</f>
        <v>0</v>
      </c>
      <c r="AR42" s="304">
        <f>'[1]1_Xa Ia Trok'!AR41+'[1]2_Xa Ia Mron'!AR41+'[1]3_Xa Kim Tan'!AR41+'[1]4_Xa Chu Rang'!AR41+'[1]5_Xa Po To'!AR41+'[1]6_Xa Ia Broai'!AR41+'[1]7_Xa Ia Tul'!AR41+'[1]8_Xa Chu Mo'!AR41+'[1]9_Xa Ia KDam'!AR41+'[1]10_Off'!AR41+'[1]11_Off'!AR41+'[1]12_Off'!AR41+'[1]13_Off'!AR41+'[1]14_Off'!AR41+'[1]15_Off'!AR41</f>
        <v>0</v>
      </c>
      <c r="AS42" s="304">
        <f>'[1]1_Xa Ia Trok'!AS41+'[1]2_Xa Ia Mron'!AS41+'[1]3_Xa Kim Tan'!AS41+'[1]4_Xa Chu Rang'!AS41+'[1]5_Xa Po To'!AS41+'[1]6_Xa Ia Broai'!AS41+'[1]7_Xa Ia Tul'!AS41+'[1]8_Xa Chu Mo'!AS41+'[1]9_Xa Ia KDam'!AS41+'[1]10_Off'!AS41+'[1]11_Off'!AS41+'[1]12_Off'!AS41+'[1]13_Off'!AS41+'[1]14_Off'!AS41+'[1]15_Off'!AS41</f>
        <v>3.58</v>
      </c>
    </row>
    <row r="43" spans="1:45" s="133" customFormat="1" ht="15.95" customHeight="1" x14ac:dyDescent="0.25">
      <c r="A43" s="402">
        <v>2.23</v>
      </c>
      <c r="B43" s="67" t="s">
        <v>90</v>
      </c>
      <c r="C43" s="1" t="s">
        <v>91</v>
      </c>
      <c r="D43" s="304">
        <f>'02 CH'!G54</f>
        <v>0</v>
      </c>
      <c r="E43" s="400">
        <f t="shared" si="0"/>
        <v>0</v>
      </c>
      <c r="F43" s="304">
        <f>'[1]1_Xa Ia Trok'!F42+'[1]2_Xa Ia Mron'!F42+'[1]3_Xa Kim Tan'!F42+'[1]4_Xa Chu Rang'!F42+'[1]5_Xa Po To'!F42+'[1]6_Xa Ia Broai'!F42+'[1]7_Xa Ia Tul'!F42+'[1]8_Xa Chu Mo'!F42+'[1]9_Xa Ia KDam'!F42+'[1]10_Off'!F42+'[1]11_Off'!F42+'[1]12_Off'!F42+'[1]13_Off'!F42+'[1]14_Off'!F42+'[1]15_Off'!F42</f>
        <v>0</v>
      </c>
      <c r="G43" s="304">
        <f>'[1]1_Xa Ia Trok'!G42+'[1]2_Xa Ia Mron'!G42+'[1]3_Xa Kim Tan'!G42+'[1]4_Xa Chu Rang'!G42+'[1]5_Xa Po To'!G42+'[1]6_Xa Ia Broai'!G42+'[1]7_Xa Ia Tul'!G42+'[1]8_Xa Chu Mo'!G42+'[1]9_Xa Ia KDam'!G42+'[1]10_Off'!G42+'[1]11_Off'!G42+'[1]12_Off'!G42+'[1]13_Off'!G42+'[1]14_Off'!G42+'[1]15_Off'!G42</f>
        <v>0</v>
      </c>
      <c r="H43" s="304">
        <f>'[1]1_Xa Ia Trok'!H42+'[1]2_Xa Ia Mron'!H42+'[1]3_Xa Kim Tan'!H42+'[1]4_Xa Chu Rang'!H42+'[1]5_Xa Po To'!H42+'[1]6_Xa Ia Broai'!H42+'[1]7_Xa Ia Tul'!H42+'[1]8_Xa Chu Mo'!H42+'[1]9_Xa Ia KDam'!H42+'[1]10_Off'!H42+'[1]11_Off'!H42+'[1]12_Off'!H42+'[1]13_Off'!H42+'[1]14_Off'!H42+'[1]15_Off'!H42</f>
        <v>0</v>
      </c>
      <c r="I43" s="304">
        <f>'[1]1_Xa Ia Trok'!I42+'[1]2_Xa Ia Mron'!I42+'[1]3_Xa Kim Tan'!I42+'[1]4_Xa Chu Rang'!I42+'[1]5_Xa Po To'!I42+'[1]6_Xa Ia Broai'!I42+'[1]7_Xa Ia Tul'!I42+'[1]8_Xa Chu Mo'!I42+'[1]9_Xa Ia KDam'!I42+'[1]10_Off'!I42+'[1]11_Off'!I42+'[1]12_Off'!I42+'[1]13_Off'!I42+'[1]14_Off'!I42+'[1]15_Off'!I42</f>
        <v>0</v>
      </c>
      <c r="J43" s="304">
        <f>'[1]1_Xa Ia Trok'!J42+'[1]2_Xa Ia Mron'!J42+'[1]3_Xa Kim Tan'!J42+'[1]4_Xa Chu Rang'!J42+'[1]5_Xa Po To'!J42+'[1]6_Xa Ia Broai'!J42+'[1]7_Xa Ia Tul'!J42+'[1]8_Xa Chu Mo'!J42+'[1]9_Xa Ia KDam'!J42+'[1]10_Off'!J42+'[1]11_Off'!J42+'[1]12_Off'!J42+'[1]13_Off'!J42+'[1]14_Off'!J42+'[1]15_Off'!J42</f>
        <v>0</v>
      </c>
      <c r="K43" s="304">
        <f>'[1]1_Xa Ia Trok'!K42+'[1]2_Xa Ia Mron'!K42+'[1]3_Xa Kim Tan'!K42+'[1]4_Xa Chu Rang'!K42+'[1]5_Xa Po To'!K42+'[1]6_Xa Ia Broai'!K42+'[1]7_Xa Ia Tul'!K42+'[1]8_Xa Chu Mo'!K42+'[1]9_Xa Ia KDam'!K42+'[1]10_Off'!K42+'[1]11_Off'!K42+'[1]12_Off'!K42+'[1]13_Off'!K42+'[1]14_Off'!K42+'[1]15_Off'!K42</f>
        <v>0</v>
      </c>
      <c r="L43" s="304">
        <f>'[1]1_Xa Ia Trok'!L42+'[1]2_Xa Ia Mron'!L42+'[1]3_Xa Kim Tan'!L42+'[1]4_Xa Chu Rang'!L42+'[1]5_Xa Po To'!L42+'[1]6_Xa Ia Broai'!L42+'[1]7_Xa Ia Tul'!L42+'[1]8_Xa Chu Mo'!L42+'[1]9_Xa Ia KDam'!L42+'[1]10_Off'!L42+'[1]11_Off'!L42+'[1]12_Off'!L42+'[1]13_Off'!L42+'[1]14_Off'!L42+'[1]15_Off'!L42</f>
        <v>0</v>
      </c>
      <c r="M43" s="304">
        <f>'[1]1_Xa Ia Trok'!M42+'[1]2_Xa Ia Mron'!M42+'[1]3_Xa Kim Tan'!M42+'[1]4_Xa Chu Rang'!M42+'[1]5_Xa Po To'!M42+'[1]6_Xa Ia Broai'!M42+'[1]7_Xa Ia Tul'!M42+'[1]8_Xa Chu Mo'!M42+'[1]9_Xa Ia KDam'!M42+'[1]10_Off'!M42+'[1]11_Off'!M42+'[1]12_Off'!M42+'[1]13_Off'!M42+'[1]14_Off'!M42+'[1]15_Off'!M42</f>
        <v>0</v>
      </c>
      <c r="N43" s="304">
        <f>'[1]1_Xa Ia Trok'!N42+'[1]2_Xa Ia Mron'!N42+'[1]3_Xa Kim Tan'!N42+'[1]4_Xa Chu Rang'!N42+'[1]5_Xa Po To'!N42+'[1]6_Xa Ia Broai'!N42+'[1]7_Xa Ia Tul'!N42+'[1]8_Xa Chu Mo'!N42+'[1]9_Xa Ia KDam'!N42+'[1]10_Off'!N42+'[1]11_Off'!N42+'[1]12_Off'!N42+'[1]13_Off'!N42+'[1]14_Off'!N42+'[1]15_Off'!N42</f>
        <v>0</v>
      </c>
      <c r="O43" s="304">
        <f>'[1]1_Xa Ia Trok'!O42+'[1]2_Xa Ia Mron'!O42+'[1]3_Xa Kim Tan'!O42+'[1]4_Xa Chu Rang'!O42+'[1]5_Xa Po To'!O42+'[1]6_Xa Ia Broai'!O42+'[1]7_Xa Ia Tul'!O42+'[1]8_Xa Chu Mo'!O42+'[1]9_Xa Ia KDam'!O42+'[1]10_Off'!O42+'[1]11_Off'!O42+'[1]12_Off'!O42+'[1]13_Off'!O42+'[1]14_Off'!O42+'[1]15_Off'!O42</f>
        <v>0</v>
      </c>
      <c r="P43" s="400">
        <f>'[1]1_Xa Ia Trok'!P42+'[1]2_Xa Ia Mron'!P42+'[1]3_Xa Kim Tan'!P42+'[1]4_Xa Chu Rang'!P42+'[1]5_Xa Po To'!P42+'[1]6_Xa Ia Broai'!P42+'[1]7_Xa Ia Tul'!P42+'[1]8_Xa Chu Mo'!P42+'[1]9_Xa Ia KDam'!P42+'[1]10_Off'!P42+'[1]11_Off'!P42+'[1]12_Off'!P42+'[1]13_Off'!P42+'[1]14_Off'!P42+'[1]15_Off'!P42</f>
        <v>0</v>
      </c>
      <c r="Q43" s="304">
        <f>'[1]1_Xa Ia Trok'!Q42+'[1]2_Xa Ia Mron'!Q42+'[1]3_Xa Kim Tan'!Q42+'[1]4_Xa Chu Rang'!Q42+'[1]5_Xa Po To'!Q42+'[1]6_Xa Ia Broai'!Q42+'[1]7_Xa Ia Tul'!Q42+'[1]8_Xa Chu Mo'!Q42+'[1]9_Xa Ia KDam'!Q42+'[1]10_Off'!Q42+'[1]11_Off'!Q42+'[1]12_Off'!Q42+'[1]13_Off'!Q42+'[1]14_Off'!Q42+'[1]15_Off'!Q42</f>
        <v>0</v>
      </c>
      <c r="R43" s="304">
        <f>'[1]1_Xa Ia Trok'!R42+'[1]2_Xa Ia Mron'!R42+'[1]3_Xa Kim Tan'!R42+'[1]4_Xa Chu Rang'!R42+'[1]5_Xa Po To'!R42+'[1]6_Xa Ia Broai'!R42+'[1]7_Xa Ia Tul'!R42+'[1]8_Xa Chu Mo'!R42+'[1]9_Xa Ia KDam'!R42+'[1]10_Off'!R42+'[1]11_Off'!R42+'[1]12_Off'!R42+'[1]13_Off'!R42+'[1]14_Off'!R42+'[1]15_Off'!R42</f>
        <v>0</v>
      </c>
      <c r="S43" s="304">
        <f>'[1]1_Xa Ia Trok'!S42+'[1]2_Xa Ia Mron'!S42+'[1]3_Xa Kim Tan'!S42+'[1]4_Xa Chu Rang'!S42+'[1]5_Xa Po To'!S42+'[1]6_Xa Ia Broai'!S42+'[1]7_Xa Ia Tul'!S42+'[1]8_Xa Chu Mo'!S42+'[1]9_Xa Ia KDam'!S42+'[1]10_Off'!S42+'[1]11_Off'!S42+'[1]12_Off'!S42+'[1]13_Off'!S42+'[1]14_Off'!S42+'[1]15_Off'!S42</f>
        <v>0</v>
      </c>
      <c r="T43" s="304">
        <f>'[1]1_Xa Ia Trok'!T42+'[1]2_Xa Ia Mron'!T42+'[1]3_Xa Kim Tan'!T42+'[1]4_Xa Chu Rang'!T42+'[1]5_Xa Po To'!T42+'[1]6_Xa Ia Broai'!T42+'[1]7_Xa Ia Tul'!T42+'[1]8_Xa Chu Mo'!T42+'[1]9_Xa Ia KDam'!T42+'[1]10_Off'!T42+'[1]11_Off'!T42+'[1]12_Off'!T42+'[1]13_Off'!T42+'[1]14_Off'!T42+'[1]15_Off'!T42</f>
        <v>0</v>
      </c>
      <c r="U43" s="304">
        <f>'[1]1_Xa Ia Trok'!U42+'[1]2_Xa Ia Mron'!U42+'[1]3_Xa Kim Tan'!U42+'[1]4_Xa Chu Rang'!U42+'[1]5_Xa Po To'!U42+'[1]6_Xa Ia Broai'!U42+'[1]7_Xa Ia Tul'!U42+'[1]8_Xa Chu Mo'!U42+'[1]9_Xa Ia KDam'!U42+'[1]10_Off'!U42+'[1]11_Off'!U42+'[1]12_Off'!U42+'[1]13_Off'!U42+'[1]14_Off'!U42+'[1]15_Off'!U42</f>
        <v>0</v>
      </c>
      <c r="V43" s="304">
        <f>'[1]1_Xa Ia Trok'!V42+'[1]2_Xa Ia Mron'!V42+'[1]3_Xa Kim Tan'!V42+'[1]4_Xa Chu Rang'!V42+'[1]5_Xa Po To'!V42+'[1]6_Xa Ia Broai'!V42+'[1]7_Xa Ia Tul'!V42+'[1]8_Xa Chu Mo'!V42+'[1]9_Xa Ia KDam'!V42+'[1]10_Off'!V42+'[1]11_Off'!V42+'[1]12_Off'!V42+'[1]13_Off'!V42+'[1]14_Off'!V42+'[1]15_Off'!V42</f>
        <v>0</v>
      </c>
      <c r="W43" s="304">
        <f>'[1]1_Xa Ia Trok'!W42+'[1]2_Xa Ia Mron'!W42+'[1]3_Xa Kim Tan'!W42+'[1]4_Xa Chu Rang'!W42+'[1]5_Xa Po To'!W42+'[1]6_Xa Ia Broai'!W42+'[1]7_Xa Ia Tul'!W42+'[1]8_Xa Chu Mo'!W42+'[1]9_Xa Ia KDam'!W42+'[1]10_Off'!W42+'[1]11_Off'!W42+'[1]12_Off'!W42+'[1]13_Off'!W42+'[1]14_Off'!W42+'[1]15_Off'!W42</f>
        <v>0</v>
      </c>
      <c r="X43" s="304">
        <f>'[1]1_Xa Ia Trok'!X42+'[1]2_Xa Ia Mron'!X42+'[1]3_Xa Kim Tan'!X42+'[1]4_Xa Chu Rang'!X42+'[1]5_Xa Po To'!X42+'[1]6_Xa Ia Broai'!X42+'[1]7_Xa Ia Tul'!X42+'[1]8_Xa Chu Mo'!X42+'[1]9_Xa Ia KDam'!X42+'[1]10_Off'!X42+'[1]11_Off'!X42+'[1]12_Off'!X42+'[1]13_Off'!X42+'[1]14_Off'!X42+'[1]15_Off'!X42</f>
        <v>0</v>
      </c>
      <c r="Y43" s="304">
        <f>'[1]1_Xa Ia Trok'!Y42+'[1]2_Xa Ia Mron'!Y42+'[1]3_Xa Kim Tan'!Y42+'[1]4_Xa Chu Rang'!Y42+'[1]5_Xa Po To'!Y42+'[1]6_Xa Ia Broai'!Y42+'[1]7_Xa Ia Tul'!Y42+'[1]8_Xa Chu Mo'!Y42+'[1]9_Xa Ia KDam'!Y42+'[1]10_Off'!Y42+'[1]11_Off'!Y42+'[1]12_Off'!Y42+'[1]13_Off'!Y42+'[1]14_Off'!Y42+'[1]15_Off'!Y42</f>
        <v>0</v>
      </c>
      <c r="Z43" s="304">
        <f>'[1]1_Xa Ia Trok'!Z42+'[1]2_Xa Ia Mron'!Z42+'[1]3_Xa Kim Tan'!Z42+'[1]4_Xa Chu Rang'!Z42+'[1]5_Xa Po To'!Z42+'[1]6_Xa Ia Broai'!Z42+'[1]7_Xa Ia Tul'!Z42+'[1]8_Xa Chu Mo'!Z42+'[1]9_Xa Ia KDam'!Z42+'[1]10_Off'!Z42+'[1]11_Off'!Z42+'[1]12_Off'!Z42+'[1]13_Off'!Z42+'[1]14_Off'!Z42+'[1]15_Off'!Z42</f>
        <v>0</v>
      </c>
      <c r="AA43" s="304">
        <f>'[1]1_Xa Ia Trok'!AA42+'[1]2_Xa Ia Mron'!AA42+'[1]3_Xa Kim Tan'!AA42+'[1]4_Xa Chu Rang'!AA42+'[1]5_Xa Po To'!AA42+'[1]6_Xa Ia Broai'!AA42+'[1]7_Xa Ia Tul'!AA42+'[1]8_Xa Chu Mo'!AA42+'[1]9_Xa Ia KDam'!AA42+'[1]10_Off'!AA42+'[1]11_Off'!AA42+'[1]12_Off'!AA42+'[1]13_Off'!AA42+'[1]14_Off'!AA42+'[1]15_Off'!AA42</f>
        <v>0</v>
      </c>
      <c r="AB43" s="304">
        <f>'[1]1_Xa Ia Trok'!AB42+'[1]2_Xa Ia Mron'!AB42+'[1]3_Xa Kim Tan'!AB42+'[1]4_Xa Chu Rang'!AB42+'[1]5_Xa Po To'!AB42+'[1]6_Xa Ia Broai'!AB42+'[1]7_Xa Ia Tul'!AB42+'[1]8_Xa Chu Mo'!AB42+'[1]9_Xa Ia KDam'!AB42+'[1]10_Off'!AB42+'[1]11_Off'!AB42+'[1]12_Off'!AB42+'[1]13_Off'!AB42+'[1]14_Off'!AB42+'[1]15_Off'!AB42</f>
        <v>0</v>
      </c>
      <c r="AC43" s="304">
        <f>'[1]1_Xa Ia Trok'!AC42+'[1]2_Xa Ia Mron'!AC42+'[1]3_Xa Kim Tan'!AC42+'[1]4_Xa Chu Rang'!AC42+'[1]5_Xa Po To'!AC42+'[1]6_Xa Ia Broai'!AC42+'[1]7_Xa Ia Tul'!AC42+'[1]8_Xa Chu Mo'!AC42+'[1]9_Xa Ia KDam'!AC42+'[1]10_Off'!AC42+'[1]11_Off'!AC42+'[1]12_Off'!AC42+'[1]13_Off'!AC42+'[1]14_Off'!AC42+'[1]15_Off'!AC42</f>
        <v>0</v>
      </c>
      <c r="AD43" s="304">
        <f>'[1]1_Xa Ia Trok'!AD42+'[1]2_Xa Ia Mron'!AD42+'[1]3_Xa Kim Tan'!AD42+'[1]4_Xa Chu Rang'!AD42+'[1]5_Xa Po To'!AD42+'[1]6_Xa Ia Broai'!AD42+'[1]7_Xa Ia Tul'!AD42+'[1]8_Xa Chu Mo'!AD42+'[1]9_Xa Ia KDam'!AD42+'[1]10_Off'!AD42+'[1]11_Off'!AD42+'[1]12_Off'!AD42+'[1]13_Off'!AD42+'[1]14_Off'!AD42+'[1]15_Off'!AD42</f>
        <v>0</v>
      </c>
      <c r="AE43" s="304">
        <f>'[1]1_Xa Ia Trok'!AE42+'[1]2_Xa Ia Mron'!AE42+'[1]3_Xa Kim Tan'!AE42+'[1]4_Xa Chu Rang'!AE42+'[1]5_Xa Po To'!AE42+'[1]6_Xa Ia Broai'!AE42+'[1]7_Xa Ia Tul'!AE42+'[1]8_Xa Chu Mo'!AE42+'[1]9_Xa Ia KDam'!AE42+'[1]10_Off'!AE42+'[1]11_Off'!AE42+'[1]12_Off'!AE42+'[1]13_Off'!AE42+'[1]14_Off'!AE42+'[1]15_Off'!AE42</f>
        <v>0</v>
      </c>
      <c r="AF43" s="304">
        <f>'[1]1_Xa Ia Trok'!AF42+'[1]2_Xa Ia Mron'!AF42+'[1]3_Xa Kim Tan'!AF42+'[1]4_Xa Chu Rang'!AF42+'[1]5_Xa Po To'!AF42+'[1]6_Xa Ia Broai'!AF42+'[1]7_Xa Ia Tul'!AF42+'[1]8_Xa Chu Mo'!AF42+'[1]9_Xa Ia KDam'!AF42+'[1]10_Off'!AF42+'[1]11_Off'!AF42+'[1]12_Off'!AF42+'[1]13_Off'!AF42+'[1]14_Off'!AF42+'[1]15_Off'!AF42</f>
        <v>0</v>
      </c>
      <c r="AG43" s="304">
        <f>'[1]1_Xa Ia Trok'!AG42+'[1]2_Xa Ia Mron'!AG42+'[1]3_Xa Kim Tan'!AG42+'[1]4_Xa Chu Rang'!AG42+'[1]5_Xa Po To'!AG42+'[1]6_Xa Ia Broai'!AG42+'[1]7_Xa Ia Tul'!AG42+'[1]8_Xa Chu Mo'!AG42+'[1]9_Xa Ia KDam'!AG42+'[1]10_Off'!AG42+'[1]11_Off'!AG42+'[1]12_Off'!AG42+'[1]13_Off'!AG42+'[1]14_Off'!AG42+'[1]15_Off'!AG42</f>
        <v>0</v>
      </c>
      <c r="AH43" s="304">
        <f>'[1]1_Xa Ia Trok'!AH42+'[1]2_Xa Ia Mron'!AH42+'[1]3_Xa Kim Tan'!AH42+'[1]4_Xa Chu Rang'!AH42+'[1]5_Xa Po To'!AH42+'[1]6_Xa Ia Broai'!AH42+'[1]7_Xa Ia Tul'!AH42+'[1]8_Xa Chu Mo'!AH42+'[1]9_Xa Ia KDam'!AH42+'[1]10_Off'!AH42+'[1]11_Off'!AH42+'[1]12_Off'!AH42+'[1]13_Off'!AH42+'[1]14_Off'!AH42+'[1]15_Off'!AH42</f>
        <v>0</v>
      </c>
      <c r="AI43" s="304">
        <f>'[1]1_Xa Ia Trok'!AI42+'[1]2_Xa Ia Mron'!AI42+'[1]3_Xa Kim Tan'!AI42+'[1]4_Xa Chu Rang'!AI42+'[1]5_Xa Po To'!AI42+'[1]6_Xa Ia Broai'!AI42+'[1]7_Xa Ia Tul'!AI42+'[1]8_Xa Chu Mo'!AI42+'[1]9_Xa Ia KDam'!AI42+'[1]10_Off'!AI42+'[1]11_Off'!AI42+'[1]12_Off'!AI42+'[1]13_Off'!AI42+'[1]14_Off'!AI42+'[1]15_Off'!AI42</f>
        <v>0</v>
      </c>
      <c r="AJ43" s="304">
        <f>'[1]1_Xa Ia Trok'!AJ42+'[1]2_Xa Ia Mron'!AJ42+'[1]3_Xa Kim Tan'!AJ42+'[1]4_Xa Chu Rang'!AJ42+'[1]5_Xa Po To'!AJ42+'[1]6_Xa Ia Broai'!AJ42+'[1]7_Xa Ia Tul'!AJ42+'[1]8_Xa Chu Mo'!AJ42+'[1]9_Xa Ia KDam'!AJ42+'[1]10_Off'!AJ42+'[1]11_Off'!AJ42+'[1]12_Off'!AJ42+'[1]13_Off'!AJ42+'[1]14_Off'!AJ42+'[1]15_Off'!AJ42</f>
        <v>0</v>
      </c>
      <c r="AK43" s="304">
        <f>'[1]1_Xa Ia Trok'!AK42+'[1]2_Xa Ia Mron'!AK42+'[1]3_Xa Kim Tan'!AK42+'[1]4_Xa Chu Rang'!AK42+'[1]5_Xa Po To'!AK42+'[1]6_Xa Ia Broai'!AK42+'[1]7_Xa Ia Tul'!AK42+'[1]8_Xa Chu Mo'!AK42+'[1]9_Xa Ia KDam'!AK42+'[1]10_Off'!AK42+'[1]11_Off'!AK42+'[1]12_Off'!AK42+'[1]13_Off'!AK42+'[1]14_Off'!AK42+'[1]15_Off'!AK42</f>
        <v>0</v>
      </c>
      <c r="AL43" s="304">
        <f>'[1]1_Xa Ia Trok'!AL42+'[1]2_Xa Ia Mron'!AL42+'[1]3_Xa Kim Tan'!AL42+'[1]4_Xa Chu Rang'!AL42+'[1]5_Xa Po To'!AL42+'[1]6_Xa Ia Broai'!AL42+'[1]7_Xa Ia Tul'!AL42+'[1]8_Xa Chu Mo'!AL42+'[1]9_Xa Ia KDam'!AL42+'[1]10_Off'!AL42+'[1]11_Off'!AL42+'[1]12_Off'!AL42+'[1]13_Off'!AL42+'[1]14_Off'!AL42+'[1]15_Off'!AL42</f>
        <v>0</v>
      </c>
      <c r="AM43" s="304">
        <f>'[1]1_Xa Ia Trok'!AM42+'[1]2_Xa Ia Mron'!AM42+'[1]3_Xa Kim Tan'!AM42+'[1]4_Xa Chu Rang'!AM42+'[1]5_Xa Po To'!AM42+'[1]6_Xa Ia Broai'!AM42+'[1]7_Xa Ia Tul'!AM42+'[1]8_Xa Chu Mo'!AM42+'[1]9_Xa Ia KDam'!AM42+'[1]10_Off'!AM42+'[1]11_Off'!AM42+'[1]12_Off'!AM42+'[1]13_Off'!AM42+'[1]14_Off'!AM42+'[1]15_Off'!AM42</f>
        <v>0</v>
      </c>
      <c r="AN43" s="304">
        <f>'[1]1_Xa Ia Trok'!AN42+'[1]2_Xa Ia Mron'!AN42+'[1]3_Xa Kim Tan'!AN42+'[1]4_Xa Chu Rang'!AN42+'[1]5_Xa Po To'!AN42+'[1]6_Xa Ia Broai'!AN42+'[1]7_Xa Ia Tul'!AN42+'[1]8_Xa Chu Mo'!AN42+'[1]9_Xa Ia KDam'!AN42+'[1]10_Off'!AN42+'[1]11_Off'!AN42+'[1]12_Off'!AN42+'[1]13_Off'!AN42+'[1]14_Off'!AN42+'[1]15_Off'!AN42</f>
        <v>0</v>
      </c>
      <c r="AO43" s="304">
        <f>'[1]1_Xa Ia Trok'!AO42+'[1]2_Xa Ia Mron'!AO42+'[1]3_Xa Kim Tan'!AO42+'[1]4_Xa Chu Rang'!AO42+'[1]5_Xa Po To'!AO42+'[1]6_Xa Ia Broai'!AO42+'[1]7_Xa Ia Tul'!AO42+'[1]8_Xa Chu Mo'!AO42+'[1]9_Xa Ia KDam'!AO42+'[1]10_Off'!AO42+'[1]11_Off'!AO42+'[1]12_Off'!AO42+'[1]13_Off'!AO42+'[1]14_Off'!AO42+'[1]15_Off'!AO42</f>
        <v>0</v>
      </c>
      <c r="AP43" s="304">
        <f>'[1]1_Xa Ia Trok'!AP42+'[1]2_Xa Ia Mron'!AP42+'[1]3_Xa Kim Tan'!AP42+'[1]4_Xa Chu Rang'!AP42+'[1]5_Xa Po To'!AP42+'[1]6_Xa Ia Broai'!AP42+'[1]7_Xa Ia Tul'!AP42+'[1]8_Xa Chu Mo'!AP42+'[1]9_Xa Ia KDam'!AP42+'[1]10_Off'!AP42+'[1]11_Off'!AP42+'[1]12_Off'!AP42+'[1]13_Off'!AP42+'[1]14_Off'!AP42+'[1]15_Off'!AP42</f>
        <v>0</v>
      </c>
      <c r="AQ43" s="400">
        <f>'[1]1_Xa Ia Trok'!AQ42+'[1]2_Xa Ia Mron'!AQ42+'[1]3_Xa Kim Tan'!AQ42+'[1]4_Xa Chu Rang'!AQ42+'[1]5_Xa Po To'!AQ42+'[1]6_Xa Ia Broai'!AQ42+'[1]7_Xa Ia Tul'!AQ42+'[1]8_Xa Chu Mo'!AQ42+'[1]9_Xa Ia KDam'!AQ42+'[1]10_Off'!AQ42+'[1]11_Off'!AQ42+'[1]12_Off'!AQ42+'[1]13_Off'!AQ42+'[1]14_Off'!AQ42+'[1]15_Off'!AQ42</f>
        <v>0</v>
      </c>
      <c r="AR43" s="304">
        <f>'[1]1_Xa Ia Trok'!AR42+'[1]2_Xa Ia Mron'!AR42+'[1]3_Xa Kim Tan'!AR42+'[1]4_Xa Chu Rang'!AR42+'[1]5_Xa Po To'!AR42+'[1]6_Xa Ia Broai'!AR42+'[1]7_Xa Ia Tul'!AR42+'[1]8_Xa Chu Mo'!AR42+'[1]9_Xa Ia KDam'!AR42+'[1]10_Off'!AR42+'[1]11_Off'!AR42+'[1]12_Off'!AR42+'[1]13_Off'!AR42+'[1]14_Off'!AR42+'[1]15_Off'!AR42</f>
        <v>0</v>
      </c>
      <c r="AS43" s="304">
        <f>'[1]1_Xa Ia Trok'!AS42+'[1]2_Xa Ia Mron'!AS42+'[1]3_Xa Kim Tan'!AS42+'[1]4_Xa Chu Rang'!AS42+'[1]5_Xa Po To'!AS42+'[1]6_Xa Ia Broai'!AS42+'[1]7_Xa Ia Tul'!AS42+'[1]8_Xa Chu Mo'!AS42+'[1]9_Xa Ia KDam'!AS42+'[1]10_Off'!AS42+'[1]11_Off'!AS42+'[1]12_Off'!AS42+'[1]13_Off'!AS42+'[1]14_Off'!AS42+'[1]15_Off'!AS42</f>
        <v>0</v>
      </c>
    </row>
    <row r="44" spans="1:45" s="133" customFormat="1" ht="15.95" customHeight="1" x14ac:dyDescent="0.25">
      <c r="A44" s="402">
        <v>2.2400000000000002</v>
      </c>
      <c r="B44" s="67" t="s">
        <v>92</v>
      </c>
      <c r="C44" s="1" t="s">
        <v>93</v>
      </c>
      <c r="D44" s="304">
        <f>'02 CH'!G55</f>
        <v>2020.0467120000001</v>
      </c>
      <c r="E44" s="400">
        <f t="shared" si="0"/>
        <v>0</v>
      </c>
      <c r="F44" s="304">
        <f>'[1]1_Xa Ia Trok'!F43+'[1]2_Xa Ia Mron'!F43+'[1]3_Xa Kim Tan'!F43+'[1]4_Xa Chu Rang'!F43+'[1]5_Xa Po To'!F43+'[1]6_Xa Ia Broai'!F43+'[1]7_Xa Ia Tul'!F43+'[1]8_Xa Chu Mo'!F43+'[1]9_Xa Ia KDam'!F43+'[1]10_Off'!F43+'[1]11_Off'!F43+'[1]12_Off'!F43+'[1]13_Off'!F43+'[1]14_Off'!F43+'[1]15_Off'!F43</f>
        <v>0</v>
      </c>
      <c r="G44" s="304">
        <f>'[1]1_Xa Ia Trok'!G43+'[1]2_Xa Ia Mron'!G43+'[1]3_Xa Kim Tan'!G43+'[1]4_Xa Chu Rang'!G43+'[1]5_Xa Po To'!G43+'[1]6_Xa Ia Broai'!G43+'[1]7_Xa Ia Tul'!G43+'[1]8_Xa Chu Mo'!G43+'[1]9_Xa Ia KDam'!G43+'[1]10_Off'!G43+'[1]11_Off'!G43+'[1]12_Off'!G43+'[1]13_Off'!G43+'[1]14_Off'!G43+'[1]15_Off'!G43</f>
        <v>0</v>
      </c>
      <c r="H44" s="304">
        <f>'[1]1_Xa Ia Trok'!H43+'[1]2_Xa Ia Mron'!H43+'[1]3_Xa Kim Tan'!H43+'[1]4_Xa Chu Rang'!H43+'[1]5_Xa Po To'!H43+'[1]6_Xa Ia Broai'!H43+'[1]7_Xa Ia Tul'!H43+'[1]8_Xa Chu Mo'!H43+'[1]9_Xa Ia KDam'!H43+'[1]10_Off'!H43+'[1]11_Off'!H43+'[1]12_Off'!H43+'[1]13_Off'!H43+'[1]14_Off'!H43+'[1]15_Off'!H43</f>
        <v>0</v>
      </c>
      <c r="I44" s="304">
        <f>'[1]1_Xa Ia Trok'!I43+'[1]2_Xa Ia Mron'!I43+'[1]3_Xa Kim Tan'!I43+'[1]4_Xa Chu Rang'!I43+'[1]5_Xa Po To'!I43+'[1]6_Xa Ia Broai'!I43+'[1]7_Xa Ia Tul'!I43+'[1]8_Xa Chu Mo'!I43+'[1]9_Xa Ia KDam'!I43+'[1]10_Off'!I43+'[1]11_Off'!I43+'[1]12_Off'!I43+'[1]13_Off'!I43+'[1]14_Off'!I43+'[1]15_Off'!I43</f>
        <v>0</v>
      </c>
      <c r="J44" s="304">
        <f>'[1]1_Xa Ia Trok'!J43+'[1]2_Xa Ia Mron'!J43+'[1]3_Xa Kim Tan'!J43+'[1]4_Xa Chu Rang'!J43+'[1]5_Xa Po To'!J43+'[1]6_Xa Ia Broai'!J43+'[1]7_Xa Ia Tul'!J43+'[1]8_Xa Chu Mo'!J43+'[1]9_Xa Ia KDam'!J43+'[1]10_Off'!J43+'[1]11_Off'!J43+'[1]12_Off'!J43+'[1]13_Off'!J43+'[1]14_Off'!J43+'[1]15_Off'!J43</f>
        <v>0</v>
      </c>
      <c r="K44" s="304">
        <f>'[1]1_Xa Ia Trok'!K43+'[1]2_Xa Ia Mron'!K43+'[1]3_Xa Kim Tan'!K43+'[1]4_Xa Chu Rang'!K43+'[1]5_Xa Po To'!K43+'[1]6_Xa Ia Broai'!K43+'[1]7_Xa Ia Tul'!K43+'[1]8_Xa Chu Mo'!K43+'[1]9_Xa Ia KDam'!K43+'[1]10_Off'!K43+'[1]11_Off'!K43+'[1]12_Off'!K43+'[1]13_Off'!K43+'[1]14_Off'!K43+'[1]15_Off'!K43</f>
        <v>0</v>
      </c>
      <c r="L44" s="304">
        <f>'[1]1_Xa Ia Trok'!L43+'[1]2_Xa Ia Mron'!L43+'[1]3_Xa Kim Tan'!L43+'[1]4_Xa Chu Rang'!L43+'[1]5_Xa Po To'!L43+'[1]6_Xa Ia Broai'!L43+'[1]7_Xa Ia Tul'!L43+'[1]8_Xa Chu Mo'!L43+'[1]9_Xa Ia KDam'!L43+'[1]10_Off'!L43+'[1]11_Off'!L43+'[1]12_Off'!L43+'[1]13_Off'!L43+'[1]14_Off'!L43+'[1]15_Off'!L43</f>
        <v>0</v>
      </c>
      <c r="M44" s="304">
        <f>'[1]1_Xa Ia Trok'!M43+'[1]2_Xa Ia Mron'!M43+'[1]3_Xa Kim Tan'!M43+'[1]4_Xa Chu Rang'!M43+'[1]5_Xa Po To'!M43+'[1]6_Xa Ia Broai'!M43+'[1]7_Xa Ia Tul'!M43+'[1]8_Xa Chu Mo'!M43+'[1]9_Xa Ia KDam'!M43+'[1]10_Off'!M43+'[1]11_Off'!M43+'[1]12_Off'!M43+'[1]13_Off'!M43+'[1]14_Off'!M43+'[1]15_Off'!M43</f>
        <v>0</v>
      </c>
      <c r="N44" s="304">
        <f>'[1]1_Xa Ia Trok'!N43+'[1]2_Xa Ia Mron'!N43+'[1]3_Xa Kim Tan'!N43+'[1]4_Xa Chu Rang'!N43+'[1]5_Xa Po To'!N43+'[1]6_Xa Ia Broai'!N43+'[1]7_Xa Ia Tul'!N43+'[1]8_Xa Chu Mo'!N43+'[1]9_Xa Ia KDam'!N43+'[1]10_Off'!N43+'[1]11_Off'!N43+'[1]12_Off'!N43+'[1]13_Off'!N43+'[1]14_Off'!N43+'[1]15_Off'!N43</f>
        <v>0</v>
      </c>
      <c r="O44" s="304">
        <f>'[1]1_Xa Ia Trok'!O43+'[1]2_Xa Ia Mron'!O43+'[1]3_Xa Kim Tan'!O43+'[1]4_Xa Chu Rang'!O43+'[1]5_Xa Po To'!O43+'[1]6_Xa Ia Broai'!O43+'[1]7_Xa Ia Tul'!O43+'[1]8_Xa Chu Mo'!O43+'[1]9_Xa Ia KDam'!O43+'[1]10_Off'!O43+'[1]11_Off'!O43+'[1]12_Off'!O43+'[1]13_Off'!O43+'[1]14_Off'!O43+'[1]15_Off'!O43</f>
        <v>0</v>
      </c>
      <c r="P44" s="400">
        <f>'[1]1_Xa Ia Trok'!P43+'[1]2_Xa Ia Mron'!P43+'[1]3_Xa Kim Tan'!P43+'[1]4_Xa Chu Rang'!P43+'[1]5_Xa Po To'!P43+'[1]6_Xa Ia Broai'!P43+'[1]7_Xa Ia Tul'!P43+'[1]8_Xa Chu Mo'!P43+'[1]9_Xa Ia KDam'!P43+'[1]10_Off'!P43+'[1]11_Off'!P43+'[1]12_Off'!P43+'[1]13_Off'!P43+'[1]14_Off'!P43+'[1]15_Off'!P43</f>
        <v>191.01</v>
      </c>
      <c r="Q44" s="304">
        <f>'[1]1_Xa Ia Trok'!Q43+'[1]2_Xa Ia Mron'!Q43+'[1]3_Xa Kim Tan'!Q43+'[1]4_Xa Chu Rang'!Q43+'[1]5_Xa Po To'!Q43+'[1]6_Xa Ia Broai'!Q43+'[1]7_Xa Ia Tul'!Q43+'[1]8_Xa Chu Mo'!Q43+'[1]9_Xa Ia KDam'!Q43+'[1]10_Off'!Q43+'[1]11_Off'!Q43+'[1]12_Off'!Q43+'[1]13_Off'!Q43+'[1]14_Off'!Q43+'[1]15_Off'!Q43</f>
        <v>0</v>
      </c>
      <c r="R44" s="304">
        <f>'[1]1_Xa Ia Trok'!R43+'[1]2_Xa Ia Mron'!R43+'[1]3_Xa Kim Tan'!R43+'[1]4_Xa Chu Rang'!R43+'[1]5_Xa Po To'!R43+'[1]6_Xa Ia Broai'!R43+'[1]7_Xa Ia Tul'!R43+'[1]8_Xa Chu Mo'!R43+'[1]9_Xa Ia KDam'!R43+'[1]10_Off'!R43+'[1]11_Off'!R43+'[1]12_Off'!R43+'[1]13_Off'!R43+'[1]14_Off'!R43+'[1]15_Off'!R43</f>
        <v>0</v>
      </c>
      <c r="S44" s="304">
        <f>'[1]1_Xa Ia Trok'!S43+'[1]2_Xa Ia Mron'!S43+'[1]3_Xa Kim Tan'!S43+'[1]4_Xa Chu Rang'!S43+'[1]5_Xa Po To'!S43+'[1]6_Xa Ia Broai'!S43+'[1]7_Xa Ia Tul'!S43+'[1]8_Xa Chu Mo'!S43+'[1]9_Xa Ia KDam'!S43+'[1]10_Off'!S43+'[1]11_Off'!S43+'[1]12_Off'!S43+'[1]13_Off'!S43+'[1]14_Off'!S43+'[1]15_Off'!S43</f>
        <v>0</v>
      </c>
      <c r="T44" s="304">
        <f>'[1]1_Xa Ia Trok'!T43+'[1]2_Xa Ia Mron'!T43+'[1]3_Xa Kim Tan'!T43+'[1]4_Xa Chu Rang'!T43+'[1]5_Xa Po To'!T43+'[1]6_Xa Ia Broai'!T43+'[1]7_Xa Ia Tul'!T43+'[1]8_Xa Chu Mo'!T43+'[1]9_Xa Ia KDam'!T43+'[1]10_Off'!T43+'[1]11_Off'!T43+'[1]12_Off'!T43+'[1]13_Off'!T43+'[1]14_Off'!T43+'[1]15_Off'!T43</f>
        <v>0</v>
      </c>
      <c r="U44" s="304">
        <f>'[1]1_Xa Ia Trok'!U43+'[1]2_Xa Ia Mron'!U43+'[1]3_Xa Kim Tan'!U43+'[1]4_Xa Chu Rang'!U43+'[1]5_Xa Po To'!U43+'[1]6_Xa Ia Broai'!U43+'[1]7_Xa Ia Tul'!U43+'[1]8_Xa Chu Mo'!U43+'[1]9_Xa Ia KDam'!U43+'[1]10_Off'!U43+'[1]11_Off'!U43+'[1]12_Off'!U43+'[1]13_Off'!U43+'[1]14_Off'!U43+'[1]15_Off'!U43</f>
        <v>0</v>
      </c>
      <c r="V44" s="304">
        <f>'[1]1_Xa Ia Trok'!V43+'[1]2_Xa Ia Mron'!V43+'[1]3_Xa Kim Tan'!V43+'[1]4_Xa Chu Rang'!V43+'[1]5_Xa Po To'!V43+'[1]6_Xa Ia Broai'!V43+'[1]7_Xa Ia Tul'!V43+'[1]8_Xa Chu Mo'!V43+'[1]9_Xa Ia KDam'!V43+'[1]10_Off'!V43+'[1]11_Off'!V43+'[1]12_Off'!V43+'[1]13_Off'!V43+'[1]14_Off'!V43+'[1]15_Off'!V43</f>
        <v>0</v>
      </c>
      <c r="W44" s="304">
        <f>'[1]1_Xa Ia Trok'!W43+'[1]2_Xa Ia Mron'!W43+'[1]3_Xa Kim Tan'!W43+'[1]4_Xa Chu Rang'!W43+'[1]5_Xa Po To'!W43+'[1]6_Xa Ia Broai'!W43+'[1]7_Xa Ia Tul'!W43+'[1]8_Xa Chu Mo'!W43+'[1]9_Xa Ia KDam'!W43+'[1]10_Off'!W43+'[1]11_Off'!W43+'[1]12_Off'!W43+'[1]13_Off'!W43+'[1]14_Off'!W43+'[1]15_Off'!W43</f>
        <v>0</v>
      </c>
      <c r="X44" s="304">
        <f>'[1]1_Xa Ia Trok'!X43+'[1]2_Xa Ia Mron'!X43+'[1]3_Xa Kim Tan'!X43+'[1]4_Xa Chu Rang'!X43+'[1]5_Xa Po To'!X43+'[1]6_Xa Ia Broai'!X43+'[1]7_Xa Ia Tul'!X43+'[1]8_Xa Chu Mo'!X43+'[1]9_Xa Ia KDam'!X43+'[1]10_Off'!X43+'[1]11_Off'!X43+'[1]12_Off'!X43+'[1]13_Off'!X43+'[1]14_Off'!X43+'[1]15_Off'!X43</f>
        <v>0</v>
      </c>
      <c r="Y44" s="304">
        <f>'[1]1_Xa Ia Trok'!Y43+'[1]2_Xa Ia Mron'!Y43+'[1]3_Xa Kim Tan'!Y43+'[1]4_Xa Chu Rang'!Y43+'[1]5_Xa Po To'!Y43+'[1]6_Xa Ia Broai'!Y43+'[1]7_Xa Ia Tul'!Y43+'[1]8_Xa Chu Mo'!Y43+'[1]9_Xa Ia KDam'!Y43+'[1]10_Off'!Y43+'[1]11_Off'!Y43+'[1]12_Off'!Y43+'[1]13_Off'!Y43+'[1]14_Off'!Y43+'[1]15_Off'!Y43</f>
        <v>168.01</v>
      </c>
      <c r="Z44" s="304">
        <f>'[1]1_Xa Ia Trok'!Z43+'[1]2_Xa Ia Mron'!Z43+'[1]3_Xa Kim Tan'!Z43+'[1]4_Xa Chu Rang'!Z43+'[1]5_Xa Po To'!Z43+'[1]6_Xa Ia Broai'!Z43+'[1]7_Xa Ia Tul'!Z43+'[1]8_Xa Chu Mo'!Z43+'[1]9_Xa Ia KDam'!Z43+'[1]10_Off'!Z43+'[1]11_Off'!Z43+'[1]12_Off'!Z43+'[1]13_Off'!Z43+'[1]14_Off'!Z43+'[1]15_Off'!Z43</f>
        <v>0</v>
      </c>
      <c r="AA44" s="304">
        <f>'[1]1_Xa Ia Trok'!AA43+'[1]2_Xa Ia Mron'!AA43+'[1]3_Xa Kim Tan'!AA43+'[1]4_Xa Chu Rang'!AA43+'[1]5_Xa Po To'!AA43+'[1]6_Xa Ia Broai'!AA43+'[1]7_Xa Ia Tul'!AA43+'[1]8_Xa Chu Mo'!AA43+'[1]9_Xa Ia KDam'!AA43+'[1]10_Off'!AA43+'[1]11_Off'!AA43+'[1]12_Off'!AA43+'[1]13_Off'!AA43+'[1]14_Off'!AA43+'[1]15_Off'!AA43</f>
        <v>23</v>
      </c>
      <c r="AB44" s="304">
        <f>'[1]1_Xa Ia Trok'!AB43+'[1]2_Xa Ia Mron'!AB43+'[1]3_Xa Kim Tan'!AB43+'[1]4_Xa Chu Rang'!AB43+'[1]5_Xa Po To'!AB43+'[1]6_Xa Ia Broai'!AB43+'[1]7_Xa Ia Tul'!AB43+'[1]8_Xa Chu Mo'!AB43+'[1]9_Xa Ia KDam'!AB43+'[1]10_Off'!AB43+'[1]11_Off'!AB43+'[1]12_Off'!AB43+'[1]13_Off'!AB43+'[1]14_Off'!AB43+'[1]15_Off'!AB43</f>
        <v>0</v>
      </c>
      <c r="AC44" s="304">
        <f>'[1]1_Xa Ia Trok'!AC43+'[1]2_Xa Ia Mron'!AC43+'[1]3_Xa Kim Tan'!AC43+'[1]4_Xa Chu Rang'!AC43+'[1]5_Xa Po To'!AC43+'[1]6_Xa Ia Broai'!AC43+'[1]7_Xa Ia Tul'!AC43+'[1]8_Xa Chu Mo'!AC43+'[1]9_Xa Ia KDam'!AC43+'[1]10_Off'!AC43+'[1]11_Off'!AC43+'[1]12_Off'!AC43+'[1]13_Off'!AC43+'[1]14_Off'!AC43+'[1]15_Off'!AC43</f>
        <v>0</v>
      </c>
      <c r="AD44" s="304">
        <f>'[1]1_Xa Ia Trok'!AD43+'[1]2_Xa Ia Mron'!AD43+'[1]3_Xa Kim Tan'!AD43+'[1]4_Xa Chu Rang'!AD43+'[1]5_Xa Po To'!AD43+'[1]6_Xa Ia Broai'!AD43+'[1]7_Xa Ia Tul'!AD43+'[1]8_Xa Chu Mo'!AD43+'[1]9_Xa Ia KDam'!AD43+'[1]10_Off'!AD43+'[1]11_Off'!AD43+'[1]12_Off'!AD43+'[1]13_Off'!AD43+'[1]14_Off'!AD43+'[1]15_Off'!AD43</f>
        <v>0</v>
      </c>
      <c r="AE44" s="304">
        <f>'[1]1_Xa Ia Trok'!AE43+'[1]2_Xa Ia Mron'!AE43+'[1]3_Xa Kim Tan'!AE43+'[1]4_Xa Chu Rang'!AE43+'[1]5_Xa Po To'!AE43+'[1]6_Xa Ia Broai'!AE43+'[1]7_Xa Ia Tul'!AE43+'[1]8_Xa Chu Mo'!AE43+'[1]9_Xa Ia KDam'!AE43+'[1]10_Off'!AE43+'[1]11_Off'!AE43+'[1]12_Off'!AE43+'[1]13_Off'!AE43+'[1]14_Off'!AE43+'[1]15_Off'!AE43</f>
        <v>0</v>
      </c>
      <c r="AF44" s="304">
        <f>'[1]1_Xa Ia Trok'!AF43+'[1]2_Xa Ia Mron'!AF43+'[1]3_Xa Kim Tan'!AF43+'[1]4_Xa Chu Rang'!AF43+'[1]5_Xa Po To'!AF43+'[1]6_Xa Ia Broai'!AF43+'[1]7_Xa Ia Tul'!AF43+'[1]8_Xa Chu Mo'!AF43+'[1]9_Xa Ia KDam'!AF43+'[1]10_Off'!AF43+'[1]11_Off'!AF43+'[1]12_Off'!AF43+'[1]13_Off'!AF43+'[1]14_Off'!AF43+'[1]15_Off'!AF43</f>
        <v>0</v>
      </c>
      <c r="AG44" s="304">
        <f>'[1]1_Xa Ia Trok'!AG43+'[1]2_Xa Ia Mron'!AG43+'[1]3_Xa Kim Tan'!AG43+'[1]4_Xa Chu Rang'!AG43+'[1]5_Xa Po To'!AG43+'[1]6_Xa Ia Broai'!AG43+'[1]7_Xa Ia Tul'!AG43+'[1]8_Xa Chu Mo'!AG43+'[1]9_Xa Ia KDam'!AG43+'[1]10_Off'!AG43+'[1]11_Off'!AG43+'[1]12_Off'!AG43+'[1]13_Off'!AG43+'[1]14_Off'!AG43+'[1]15_Off'!AG43</f>
        <v>0</v>
      </c>
      <c r="AH44" s="304">
        <f>'[1]1_Xa Ia Trok'!AH43+'[1]2_Xa Ia Mron'!AH43+'[1]3_Xa Kim Tan'!AH43+'[1]4_Xa Chu Rang'!AH43+'[1]5_Xa Po To'!AH43+'[1]6_Xa Ia Broai'!AH43+'[1]7_Xa Ia Tul'!AH43+'[1]8_Xa Chu Mo'!AH43+'[1]9_Xa Ia KDam'!AH43+'[1]10_Off'!AH43+'[1]11_Off'!AH43+'[1]12_Off'!AH43+'[1]13_Off'!AH43+'[1]14_Off'!AH43+'[1]15_Off'!AH43</f>
        <v>0</v>
      </c>
      <c r="AI44" s="304">
        <f>'[1]1_Xa Ia Trok'!AI43+'[1]2_Xa Ia Mron'!AI43+'[1]3_Xa Kim Tan'!AI43+'[1]4_Xa Chu Rang'!AI43+'[1]5_Xa Po To'!AI43+'[1]6_Xa Ia Broai'!AI43+'[1]7_Xa Ia Tul'!AI43+'[1]8_Xa Chu Mo'!AI43+'[1]9_Xa Ia KDam'!AI43+'[1]10_Off'!AI43+'[1]11_Off'!AI43+'[1]12_Off'!AI43+'[1]13_Off'!AI43+'[1]14_Off'!AI43+'[1]15_Off'!AI43</f>
        <v>0</v>
      </c>
      <c r="AJ44" s="304">
        <f>'[1]1_Xa Ia Trok'!AJ43+'[1]2_Xa Ia Mron'!AJ43+'[1]3_Xa Kim Tan'!AJ43+'[1]4_Xa Chu Rang'!AJ43+'[1]5_Xa Po To'!AJ43+'[1]6_Xa Ia Broai'!AJ43+'[1]7_Xa Ia Tul'!AJ43+'[1]8_Xa Chu Mo'!AJ43+'[1]9_Xa Ia KDam'!AJ43+'[1]10_Off'!AJ43+'[1]11_Off'!AJ43+'[1]12_Off'!AJ43+'[1]13_Off'!AJ43+'[1]14_Off'!AJ43+'[1]15_Off'!AJ43</f>
        <v>0</v>
      </c>
      <c r="AK44" s="304">
        <f>'[1]1_Xa Ia Trok'!AK43+'[1]2_Xa Ia Mron'!AK43+'[1]3_Xa Kim Tan'!AK43+'[1]4_Xa Chu Rang'!AK43+'[1]5_Xa Po To'!AK43+'[1]6_Xa Ia Broai'!AK43+'[1]7_Xa Ia Tul'!AK43+'[1]8_Xa Chu Mo'!AK43+'[1]9_Xa Ia KDam'!AK43+'[1]10_Off'!AK43+'[1]11_Off'!AK43+'[1]12_Off'!AK43+'[1]13_Off'!AK43+'[1]14_Off'!AK43+'[1]15_Off'!AK43</f>
        <v>0</v>
      </c>
      <c r="AL44" s="304">
        <f>'[1]1_Xa Ia Trok'!AL43+'[1]2_Xa Ia Mron'!AL43+'[1]3_Xa Kim Tan'!AL43+'[1]4_Xa Chu Rang'!AL43+'[1]5_Xa Po To'!AL43+'[1]6_Xa Ia Broai'!AL43+'[1]7_Xa Ia Tul'!AL43+'[1]8_Xa Chu Mo'!AL43+'[1]9_Xa Ia KDam'!AL43+'[1]10_Off'!AL43+'[1]11_Off'!AL43+'[1]12_Off'!AL43+'[1]13_Off'!AL43+'[1]14_Off'!AL43+'[1]15_Off'!AL43</f>
        <v>0</v>
      </c>
      <c r="AM44" s="304">
        <f>'[1]1_Xa Ia Trok'!AM43+'[1]2_Xa Ia Mron'!AM43+'[1]3_Xa Kim Tan'!AM43+'[1]4_Xa Chu Rang'!AM43+'[1]5_Xa Po To'!AM43+'[1]6_Xa Ia Broai'!AM43+'[1]7_Xa Ia Tul'!AM43+'[1]8_Xa Chu Mo'!AM43+'[1]9_Xa Ia KDam'!AM43+'[1]10_Off'!AM43+'[1]11_Off'!AM43+'[1]12_Off'!AM43+'[1]13_Off'!AM43+'[1]14_Off'!AM43+'[1]15_Off'!AM43</f>
        <v>0</v>
      </c>
      <c r="AN44" s="304">
        <f>'[1]1_Xa Ia Trok'!AN43+'[1]2_Xa Ia Mron'!AN43+'[1]3_Xa Kim Tan'!AN43+'[1]4_Xa Chu Rang'!AN43+'[1]5_Xa Po To'!AN43+'[1]6_Xa Ia Broai'!AN43+'[1]7_Xa Ia Tul'!AN43+'[1]8_Xa Chu Mo'!AN43+'[1]9_Xa Ia KDam'!AN43+'[1]10_Off'!AN43+'[1]11_Off'!AN43+'[1]12_Off'!AN43+'[1]13_Off'!AN43+'[1]14_Off'!AN43+'[1]15_Off'!AN43</f>
        <v>1829.0367119999999</v>
      </c>
      <c r="AO44" s="304">
        <f>'[1]1_Xa Ia Trok'!AO43+'[1]2_Xa Ia Mron'!AO43+'[1]3_Xa Kim Tan'!AO43+'[1]4_Xa Chu Rang'!AO43+'[1]5_Xa Po To'!AO43+'[1]6_Xa Ia Broai'!AO43+'[1]7_Xa Ia Tul'!AO43+'[1]8_Xa Chu Mo'!AO43+'[1]9_Xa Ia KDam'!AO43+'[1]10_Off'!AO43+'[1]11_Off'!AO43+'[1]12_Off'!AO43+'[1]13_Off'!AO43+'[1]14_Off'!AO43+'[1]15_Off'!AO43</f>
        <v>0</v>
      </c>
      <c r="AP44" s="304">
        <f>'[1]1_Xa Ia Trok'!AP43+'[1]2_Xa Ia Mron'!AP43+'[1]3_Xa Kim Tan'!AP43+'[1]4_Xa Chu Rang'!AP43+'[1]5_Xa Po To'!AP43+'[1]6_Xa Ia Broai'!AP43+'[1]7_Xa Ia Tul'!AP43+'[1]8_Xa Chu Mo'!AP43+'[1]9_Xa Ia KDam'!AP43+'[1]10_Off'!AP43+'[1]11_Off'!AP43+'[1]12_Off'!AP43+'[1]13_Off'!AP43+'[1]14_Off'!AP43+'[1]15_Off'!AP43</f>
        <v>0</v>
      </c>
      <c r="AQ44" s="400">
        <f>'[1]1_Xa Ia Trok'!AQ43+'[1]2_Xa Ia Mron'!AQ43+'[1]3_Xa Kim Tan'!AQ43+'[1]4_Xa Chu Rang'!AQ43+'[1]5_Xa Po To'!AQ43+'[1]6_Xa Ia Broai'!AQ43+'[1]7_Xa Ia Tul'!AQ43+'[1]8_Xa Chu Mo'!AQ43+'[1]9_Xa Ia KDam'!AQ43+'[1]10_Off'!AQ43+'[1]11_Off'!AQ43+'[1]12_Off'!AQ43+'[1]13_Off'!AQ43+'[1]14_Off'!AQ43+'[1]15_Off'!AQ43</f>
        <v>0</v>
      </c>
      <c r="AR44" s="304">
        <f>'[1]1_Xa Ia Trok'!AR43+'[1]2_Xa Ia Mron'!AR43+'[1]3_Xa Kim Tan'!AR43+'[1]4_Xa Chu Rang'!AR43+'[1]5_Xa Po To'!AR43+'[1]6_Xa Ia Broai'!AR43+'[1]7_Xa Ia Tul'!AR43+'[1]8_Xa Chu Mo'!AR43+'[1]9_Xa Ia KDam'!AR43+'[1]10_Off'!AR43+'[1]11_Off'!AR43+'[1]12_Off'!AR43+'[1]13_Off'!AR43+'[1]14_Off'!AR43+'[1]15_Off'!AR43</f>
        <v>191.01</v>
      </c>
      <c r="AS44" s="304">
        <f>'[1]1_Xa Ia Trok'!AS43+'[1]2_Xa Ia Mron'!AS43+'[1]3_Xa Kim Tan'!AS43+'[1]4_Xa Chu Rang'!AS43+'[1]5_Xa Po To'!AS43+'[1]6_Xa Ia Broai'!AS43+'[1]7_Xa Ia Tul'!AS43+'[1]8_Xa Chu Mo'!AS43+'[1]9_Xa Ia KDam'!AS43+'[1]10_Off'!AS43+'[1]11_Off'!AS43+'[1]12_Off'!AS43+'[1]13_Off'!AS43+'[1]14_Off'!AS43+'[1]15_Off'!AS43</f>
        <v>1829.0367119999999</v>
      </c>
    </row>
    <row r="45" spans="1:45" s="133" customFormat="1" ht="15.95" customHeight="1" x14ac:dyDescent="0.25">
      <c r="A45" s="402">
        <v>2.25</v>
      </c>
      <c r="B45" s="67" t="s">
        <v>94</v>
      </c>
      <c r="C45" s="1" t="s">
        <v>95</v>
      </c>
      <c r="D45" s="304">
        <f>'02 CH'!G56</f>
        <v>17.355473999999997</v>
      </c>
      <c r="E45" s="400">
        <f t="shared" si="0"/>
        <v>0</v>
      </c>
      <c r="F45" s="304">
        <f>'[1]1_Xa Ia Trok'!F44+'[1]2_Xa Ia Mron'!F44+'[1]3_Xa Kim Tan'!F44+'[1]4_Xa Chu Rang'!F44+'[1]5_Xa Po To'!F44+'[1]6_Xa Ia Broai'!F44+'[1]7_Xa Ia Tul'!F44+'[1]8_Xa Chu Mo'!F44+'[1]9_Xa Ia KDam'!F44+'[1]10_Off'!F44+'[1]11_Off'!F44+'[1]12_Off'!F44+'[1]13_Off'!F44+'[1]14_Off'!F44+'[1]15_Off'!F44</f>
        <v>0</v>
      </c>
      <c r="G45" s="304">
        <f>'[1]1_Xa Ia Trok'!G44+'[1]2_Xa Ia Mron'!G44+'[1]3_Xa Kim Tan'!G44+'[1]4_Xa Chu Rang'!G44+'[1]5_Xa Po To'!G44+'[1]6_Xa Ia Broai'!G44+'[1]7_Xa Ia Tul'!G44+'[1]8_Xa Chu Mo'!G44+'[1]9_Xa Ia KDam'!G44+'[1]10_Off'!G44+'[1]11_Off'!G44+'[1]12_Off'!G44+'[1]13_Off'!G44+'[1]14_Off'!G44+'[1]15_Off'!G44</f>
        <v>0</v>
      </c>
      <c r="H45" s="304">
        <f>'[1]1_Xa Ia Trok'!H44+'[1]2_Xa Ia Mron'!H44+'[1]3_Xa Kim Tan'!H44+'[1]4_Xa Chu Rang'!H44+'[1]5_Xa Po To'!H44+'[1]6_Xa Ia Broai'!H44+'[1]7_Xa Ia Tul'!H44+'[1]8_Xa Chu Mo'!H44+'[1]9_Xa Ia KDam'!H44+'[1]10_Off'!H44+'[1]11_Off'!H44+'[1]12_Off'!H44+'[1]13_Off'!H44+'[1]14_Off'!H44+'[1]15_Off'!H44</f>
        <v>0</v>
      </c>
      <c r="I45" s="304">
        <f>'[1]1_Xa Ia Trok'!I44+'[1]2_Xa Ia Mron'!I44+'[1]3_Xa Kim Tan'!I44+'[1]4_Xa Chu Rang'!I44+'[1]5_Xa Po To'!I44+'[1]6_Xa Ia Broai'!I44+'[1]7_Xa Ia Tul'!I44+'[1]8_Xa Chu Mo'!I44+'[1]9_Xa Ia KDam'!I44+'[1]10_Off'!I44+'[1]11_Off'!I44+'[1]12_Off'!I44+'[1]13_Off'!I44+'[1]14_Off'!I44+'[1]15_Off'!I44</f>
        <v>0</v>
      </c>
      <c r="J45" s="304">
        <f>'[1]1_Xa Ia Trok'!J44+'[1]2_Xa Ia Mron'!J44+'[1]3_Xa Kim Tan'!J44+'[1]4_Xa Chu Rang'!J44+'[1]5_Xa Po To'!J44+'[1]6_Xa Ia Broai'!J44+'[1]7_Xa Ia Tul'!J44+'[1]8_Xa Chu Mo'!J44+'[1]9_Xa Ia KDam'!J44+'[1]10_Off'!J44+'[1]11_Off'!J44+'[1]12_Off'!J44+'[1]13_Off'!J44+'[1]14_Off'!J44+'[1]15_Off'!J44</f>
        <v>0</v>
      </c>
      <c r="K45" s="304">
        <f>'[1]1_Xa Ia Trok'!K44+'[1]2_Xa Ia Mron'!K44+'[1]3_Xa Kim Tan'!K44+'[1]4_Xa Chu Rang'!K44+'[1]5_Xa Po To'!K44+'[1]6_Xa Ia Broai'!K44+'[1]7_Xa Ia Tul'!K44+'[1]8_Xa Chu Mo'!K44+'[1]9_Xa Ia KDam'!K44+'[1]10_Off'!K44+'[1]11_Off'!K44+'[1]12_Off'!K44+'[1]13_Off'!K44+'[1]14_Off'!K44+'[1]15_Off'!K44</f>
        <v>0</v>
      </c>
      <c r="L45" s="304">
        <f>'[1]1_Xa Ia Trok'!L44+'[1]2_Xa Ia Mron'!L44+'[1]3_Xa Kim Tan'!L44+'[1]4_Xa Chu Rang'!L44+'[1]5_Xa Po To'!L44+'[1]6_Xa Ia Broai'!L44+'[1]7_Xa Ia Tul'!L44+'[1]8_Xa Chu Mo'!L44+'[1]9_Xa Ia KDam'!L44+'[1]10_Off'!L44+'[1]11_Off'!L44+'[1]12_Off'!L44+'[1]13_Off'!L44+'[1]14_Off'!L44+'[1]15_Off'!L44</f>
        <v>0</v>
      </c>
      <c r="M45" s="304">
        <f>'[1]1_Xa Ia Trok'!M44+'[1]2_Xa Ia Mron'!M44+'[1]3_Xa Kim Tan'!M44+'[1]4_Xa Chu Rang'!M44+'[1]5_Xa Po To'!M44+'[1]6_Xa Ia Broai'!M44+'[1]7_Xa Ia Tul'!M44+'[1]8_Xa Chu Mo'!M44+'[1]9_Xa Ia KDam'!M44+'[1]10_Off'!M44+'[1]11_Off'!M44+'[1]12_Off'!M44+'[1]13_Off'!M44+'[1]14_Off'!M44+'[1]15_Off'!M44</f>
        <v>0</v>
      </c>
      <c r="N45" s="304">
        <f>'[1]1_Xa Ia Trok'!N44+'[1]2_Xa Ia Mron'!N44+'[1]3_Xa Kim Tan'!N44+'[1]4_Xa Chu Rang'!N44+'[1]5_Xa Po To'!N44+'[1]6_Xa Ia Broai'!N44+'[1]7_Xa Ia Tul'!N44+'[1]8_Xa Chu Mo'!N44+'[1]9_Xa Ia KDam'!N44+'[1]10_Off'!N44+'[1]11_Off'!N44+'[1]12_Off'!N44+'[1]13_Off'!N44+'[1]14_Off'!N44+'[1]15_Off'!N44</f>
        <v>0</v>
      </c>
      <c r="O45" s="304">
        <f>'[1]1_Xa Ia Trok'!O44+'[1]2_Xa Ia Mron'!O44+'[1]3_Xa Kim Tan'!O44+'[1]4_Xa Chu Rang'!O44+'[1]5_Xa Po To'!O44+'[1]6_Xa Ia Broai'!O44+'[1]7_Xa Ia Tul'!O44+'[1]8_Xa Chu Mo'!O44+'[1]9_Xa Ia KDam'!O44+'[1]10_Off'!O44+'[1]11_Off'!O44+'[1]12_Off'!O44+'[1]13_Off'!O44+'[1]14_Off'!O44+'[1]15_Off'!O44</f>
        <v>0</v>
      </c>
      <c r="P45" s="400">
        <f>'[1]1_Xa Ia Trok'!P44+'[1]2_Xa Ia Mron'!P44+'[1]3_Xa Kim Tan'!P44+'[1]4_Xa Chu Rang'!P44+'[1]5_Xa Po To'!P44+'[1]6_Xa Ia Broai'!P44+'[1]7_Xa Ia Tul'!P44+'[1]8_Xa Chu Mo'!P44+'[1]9_Xa Ia KDam'!P44+'[1]10_Off'!P44+'[1]11_Off'!P44+'[1]12_Off'!P44+'[1]13_Off'!P44+'[1]14_Off'!P44+'[1]15_Off'!P44</f>
        <v>0</v>
      </c>
      <c r="Q45" s="304">
        <f>'[1]1_Xa Ia Trok'!Q44+'[1]2_Xa Ia Mron'!Q44+'[1]3_Xa Kim Tan'!Q44+'[1]4_Xa Chu Rang'!Q44+'[1]5_Xa Po To'!Q44+'[1]6_Xa Ia Broai'!Q44+'[1]7_Xa Ia Tul'!Q44+'[1]8_Xa Chu Mo'!Q44+'[1]9_Xa Ia KDam'!Q44+'[1]10_Off'!Q44+'[1]11_Off'!Q44+'[1]12_Off'!Q44+'[1]13_Off'!Q44+'[1]14_Off'!Q44+'[1]15_Off'!Q44</f>
        <v>0</v>
      </c>
      <c r="R45" s="304">
        <f>'[1]1_Xa Ia Trok'!R44+'[1]2_Xa Ia Mron'!R44+'[1]3_Xa Kim Tan'!R44+'[1]4_Xa Chu Rang'!R44+'[1]5_Xa Po To'!R44+'[1]6_Xa Ia Broai'!R44+'[1]7_Xa Ia Tul'!R44+'[1]8_Xa Chu Mo'!R44+'[1]9_Xa Ia KDam'!R44+'[1]10_Off'!R44+'[1]11_Off'!R44+'[1]12_Off'!R44+'[1]13_Off'!R44+'[1]14_Off'!R44+'[1]15_Off'!R44</f>
        <v>0</v>
      </c>
      <c r="S45" s="304">
        <f>'[1]1_Xa Ia Trok'!S44+'[1]2_Xa Ia Mron'!S44+'[1]3_Xa Kim Tan'!S44+'[1]4_Xa Chu Rang'!S44+'[1]5_Xa Po To'!S44+'[1]6_Xa Ia Broai'!S44+'[1]7_Xa Ia Tul'!S44+'[1]8_Xa Chu Mo'!S44+'[1]9_Xa Ia KDam'!S44+'[1]10_Off'!S44+'[1]11_Off'!S44+'[1]12_Off'!S44+'[1]13_Off'!S44+'[1]14_Off'!S44+'[1]15_Off'!S44</f>
        <v>0</v>
      </c>
      <c r="T45" s="304">
        <f>'[1]1_Xa Ia Trok'!T44+'[1]2_Xa Ia Mron'!T44+'[1]3_Xa Kim Tan'!T44+'[1]4_Xa Chu Rang'!T44+'[1]5_Xa Po To'!T44+'[1]6_Xa Ia Broai'!T44+'[1]7_Xa Ia Tul'!T44+'[1]8_Xa Chu Mo'!T44+'[1]9_Xa Ia KDam'!T44+'[1]10_Off'!T44+'[1]11_Off'!T44+'[1]12_Off'!T44+'[1]13_Off'!T44+'[1]14_Off'!T44+'[1]15_Off'!T44</f>
        <v>0</v>
      </c>
      <c r="U45" s="304">
        <f>'[1]1_Xa Ia Trok'!U44+'[1]2_Xa Ia Mron'!U44+'[1]3_Xa Kim Tan'!U44+'[1]4_Xa Chu Rang'!U44+'[1]5_Xa Po To'!U44+'[1]6_Xa Ia Broai'!U44+'[1]7_Xa Ia Tul'!U44+'[1]8_Xa Chu Mo'!U44+'[1]9_Xa Ia KDam'!U44+'[1]10_Off'!U44+'[1]11_Off'!U44+'[1]12_Off'!U44+'[1]13_Off'!U44+'[1]14_Off'!U44+'[1]15_Off'!U44</f>
        <v>0</v>
      </c>
      <c r="V45" s="304">
        <f>'[1]1_Xa Ia Trok'!V44+'[1]2_Xa Ia Mron'!V44+'[1]3_Xa Kim Tan'!V44+'[1]4_Xa Chu Rang'!V44+'[1]5_Xa Po To'!V44+'[1]6_Xa Ia Broai'!V44+'[1]7_Xa Ia Tul'!V44+'[1]8_Xa Chu Mo'!V44+'[1]9_Xa Ia KDam'!V44+'[1]10_Off'!V44+'[1]11_Off'!V44+'[1]12_Off'!V44+'[1]13_Off'!V44+'[1]14_Off'!V44+'[1]15_Off'!V44</f>
        <v>0</v>
      </c>
      <c r="W45" s="304">
        <f>'[1]1_Xa Ia Trok'!W44+'[1]2_Xa Ia Mron'!W44+'[1]3_Xa Kim Tan'!W44+'[1]4_Xa Chu Rang'!W44+'[1]5_Xa Po To'!W44+'[1]6_Xa Ia Broai'!W44+'[1]7_Xa Ia Tul'!W44+'[1]8_Xa Chu Mo'!W44+'[1]9_Xa Ia KDam'!W44+'[1]10_Off'!W44+'[1]11_Off'!W44+'[1]12_Off'!W44+'[1]13_Off'!W44+'[1]14_Off'!W44+'[1]15_Off'!W44</f>
        <v>0</v>
      </c>
      <c r="X45" s="304">
        <f>'[1]1_Xa Ia Trok'!X44+'[1]2_Xa Ia Mron'!X44+'[1]3_Xa Kim Tan'!X44+'[1]4_Xa Chu Rang'!X44+'[1]5_Xa Po To'!X44+'[1]6_Xa Ia Broai'!X44+'[1]7_Xa Ia Tul'!X44+'[1]8_Xa Chu Mo'!X44+'[1]9_Xa Ia KDam'!X44+'[1]10_Off'!X44+'[1]11_Off'!X44+'[1]12_Off'!X44+'[1]13_Off'!X44+'[1]14_Off'!X44+'[1]15_Off'!X44</f>
        <v>0</v>
      </c>
      <c r="Y45" s="304">
        <f>'[1]1_Xa Ia Trok'!Y44+'[1]2_Xa Ia Mron'!Y44+'[1]3_Xa Kim Tan'!Y44+'[1]4_Xa Chu Rang'!Y44+'[1]5_Xa Po To'!Y44+'[1]6_Xa Ia Broai'!Y44+'[1]7_Xa Ia Tul'!Y44+'[1]8_Xa Chu Mo'!Y44+'[1]9_Xa Ia KDam'!Y44+'[1]10_Off'!Y44+'[1]11_Off'!Y44+'[1]12_Off'!Y44+'[1]13_Off'!Y44+'[1]14_Off'!Y44+'[1]15_Off'!Y44</f>
        <v>0</v>
      </c>
      <c r="Z45" s="304">
        <f>'[1]1_Xa Ia Trok'!Z44+'[1]2_Xa Ia Mron'!Z44+'[1]3_Xa Kim Tan'!Z44+'[1]4_Xa Chu Rang'!Z44+'[1]5_Xa Po To'!Z44+'[1]6_Xa Ia Broai'!Z44+'[1]7_Xa Ia Tul'!Z44+'[1]8_Xa Chu Mo'!Z44+'[1]9_Xa Ia KDam'!Z44+'[1]10_Off'!Z44+'[1]11_Off'!Z44+'[1]12_Off'!Z44+'[1]13_Off'!Z44+'[1]14_Off'!Z44+'[1]15_Off'!Z44</f>
        <v>0</v>
      </c>
      <c r="AA45" s="304">
        <f>'[1]1_Xa Ia Trok'!AA44+'[1]2_Xa Ia Mron'!AA44+'[1]3_Xa Kim Tan'!AA44+'[1]4_Xa Chu Rang'!AA44+'[1]5_Xa Po To'!AA44+'[1]6_Xa Ia Broai'!AA44+'[1]7_Xa Ia Tul'!AA44+'[1]8_Xa Chu Mo'!AA44+'[1]9_Xa Ia KDam'!AA44+'[1]10_Off'!AA44+'[1]11_Off'!AA44+'[1]12_Off'!AA44+'[1]13_Off'!AA44+'[1]14_Off'!AA44+'[1]15_Off'!AA44</f>
        <v>0</v>
      </c>
      <c r="AB45" s="304">
        <f>'[1]1_Xa Ia Trok'!AB44+'[1]2_Xa Ia Mron'!AB44+'[1]3_Xa Kim Tan'!AB44+'[1]4_Xa Chu Rang'!AB44+'[1]5_Xa Po To'!AB44+'[1]6_Xa Ia Broai'!AB44+'[1]7_Xa Ia Tul'!AB44+'[1]8_Xa Chu Mo'!AB44+'[1]9_Xa Ia KDam'!AB44+'[1]10_Off'!AB44+'[1]11_Off'!AB44+'[1]12_Off'!AB44+'[1]13_Off'!AB44+'[1]14_Off'!AB44+'[1]15_Off'!AB44</f>
        <v>0</v>
      </c>
      <c r="AC45" s="304">
        <f>'[1]1_Xa Ia Trok'!AC44+'[1]2_Xa Ia Mron'!AC44+'[1]3_Xa Kim Tan'!AC44+'[1]4_Xa Chu Rang'!AC44+'[1]5_Xa Po To'!AC44+'[1]6_Xa Ia Broai'!AC44+'[1]7_Xa Ia Tul'!AC44+'[1]8_Xa Chu Mo'!AC44+'[1]9_Xa Ia KDam'!AC44+'[1]10_Off'!AC44+'[1]11_Off'!AC44+'[1]12_Off'!AC44+'[1]13_Off'!AC44+'[1]14_Off'!AC44+'[1]15_Off'!AC44</f>
        <v>0</v>
      </c>
      <c r="AD45" s="304">
        <f>'[1]1_Xa Ia Trok'!AD44+'[1]2_Xa Ia Mron'!AD44+'[1]3_Xa Kim Tan'!AD44+'[1]4_Xa Chu Rang'!AD44+'[1]5_Xa Po To'!AD44+'[1]6_Xa Ia Broai'!AD44+'[1]7_Xa Ia Tul'!AD44+'[1]8_Xa Chu Mo'!AD44+'[1]9_Xa Ia KDam'!AD44+'[1]10_Off'!AD44+'[1]11_Off'!AD44+'[1]12_Off'!AD44+'[1]13_Off'!AD44+'[1]14_Off'!AD44+'[1]15_Off'!AD44</f>
        <v>0</v>
      </c>
      <c r="AE45" s="304">
        <f>'[1]1_Xa Ia Trok'!AE44+'[1]2_Xa Ia Mron'!AE44+'[1]3_Xa Kim Tan'!AE44+'[1]4_Xa Chu Rang'!AE44+'[1]5_Xa Po To'!AE44+'[1]6_Xa Ia Broai'!AE44+'[1]7_Xa Ia Tul'!AE44+'[1]8_Xa Chu Mo'!AE44+'[1]9_Xa Ia KDam'!AE44+'[1]10_Off'!AE44+'[1]11_Off'!AE44+'[1]12_Off'!AE44+'[1]13_Off'!AE44+'[1]14_Off'!AE44+'[1]15_Off'!AE44</f>
        <v>0</v>
      </c>
      <c r="AF45" s="304">
        <f>'[1]1_Xa Ia Trok'!AF44+'[1]2_Xa Ia Mron'!AF44+'[1]3_Xa Kim Tan'!AF44+'[1]4_Xa Chu Rang'!AF44+'[1]5_Xa Po To'!AF44+'[1]6_Xa Ia Broai'!AF44+'[1]7_Xa Ia Tul'!AF44+'[1]8_Xa Chu Mo'!AF44+'[1]9_Xa Ia KDam'!AF44+'[1]10_Off'!AF44+'[1]11_Off'!AF44+'[1]12_Off'!AF44+'[1]13_Off'!AF44+'[1]14_Off'!AF44+'[1]15_Off'!AF44</f>
        <v>0</v>
      </c>
      <c r="AG45" s="304">
        <f>'[1]1_Xa Ia Trok'!AG44+'[1]2_Xa Ia Mron'!AG44+'[1]3_Xa Kim Tan'!AG44+'[1]4_Xa Chu Rang'!AG44+'[1]5_Xa Po To'!AG44+'[1]6_Xa Ia Broai'!AG44+'[1]7_Xa Ia Tul'!AG44+'[1]8_Xa Chu Mo'!AG44+'[1]9_Xa Ia KDam'!AG44+'[1]10_Off'!AG44+'[1]11_Off'!AG44+'[1]12_Off'!AG44+'[1]13_Off'!AG44+'[1]14_Off'!AG44+'[1]15_Off'!AG44</f>
        <v>0</v>
      </c>
      <c r="AH45" s="304">
        <f>'[1]1_Xa Ia Trok'!AH44+'[1]2_Xa Ia Mron'!AH44+'[1]3_Xa Kim Tan'!AH44+'[1]4_Xa Chu Rang'!AH44+'[1]5_Xa Po To'!AH44+'[1]6_Xa Ia Broai'!AH44+'[1]7_Xa Ia Tul'!AH44+'[1]8_Xa Chu Mo'!AH44+'[1]9_Xa Ia KDam'!AH44+'[1]10_Off'!AH44+'[1]11_Off'!AH44+'[1]12_Off'!AH44+'[1]13_Off'!AH44+'[1]14_Off'!AH44+'[1]15_Off'!AH44</f>
        <v>0</v>
      </c>
      <c r="AI45" s="304">
        <f>'[1]1_Xa Ia Trok'!AI44+'[1]2_Xa Ia Mron'!AI44+'[1]3_Xa Kim Tan'!AI44+'[1]4_Xa Chu Rang'!AI44+'[1]5_Xa Po To'!AI44+'[1]6_Xa Ia Broai'!AI44+'[1]7_Xa Ia Tul'!AI44+'[1]8_Xa Chu Mo'!AI44+'[1]9_Xa Ia KDam'!AI44+'[1]10_Off'!AI44+'[1]11_Off'!AI44+'[1]12_Off'!AI44+'[1]13_Off'!AI44+'[1]14_Off'!AI44+'[1]15_Off'!AI44</f>
        <v>0</v>
      </c>
      <c r="AJ45" s="304">
        <f>'[1]1_Xa Ia Trok'!AJ44+'[1]2_Xa Ia Mron'!AJ44+'[1]3_Xa Kim Tan'!AJ44+'[1]4_Xa Chu Rang'!AJ44+'[1]5_Xa Po To'!AJ44+'[1]6_Xa Ia Broai'!AJ44+'[1]7_Xa Ia Tul'!AJ44+'[1]8_Xa Chu Mo'!AJ44+'[1]9_Xa Ia KDam'!AJ44+'[1]10_Off'!AJ44+'[1]11_Off'!AJ44+'[1]12_Off'!AJ44+'[1]13_Off'!AJ44+'[1]14_Off'!AJ44+'[1]15_Off'!AJ44</f>
        <v>0</v>
      </c>
      <c r="AK45" s="304">
        <f>'[1]1_Xa Ia Trok'!AK44+'[1]2_Xa Ia Mron'!AK44+'[1]3_Xa Kim Tan'!AK44+'[1]4_Xa Chu Rang'!AK44+'[1]5_Xa Po To'!AK44+'[1]6_Xa Ia Broai'!AK44+'[1]7_Xa Ia Tul'!AK44+'[1]8_Xa Chu Mo'!AK44+'[1]9_Xa Ia KDam'!AK44+'[1]10_Off'!AK44+'[1]11_Off'!AK44+'[1]12_Off'!AK44+'[1]13_Off'!AK44+'[1]14_Off'!AK44+'[1]15_Off'!AK44</f>
        <v>0</v>
      </c>
      <c r="AL45" s="304">
        <f>'[1]1_Xa Ia Trok'!AL44+'[1]2_Xa Ia Mron'!AL44+'[1]3_Xa Kim Tan'!AL44+'[1]4_Xa Chu Rang'!AL44+'[1]5_Xa Po To'!AL44+'[1]6_Xa Ia Broai'!AL44+'[1]7_Xa Ia Tul'!AL44+'[1]8_Xa Chu Mo'!AL44+'[1]9_Xa Ia KDam'!AL44+'[1]10_Off'!AL44+'[1]11_Off'!AL44+'[1]12_Off'!AL44+'[1]13_Off'!AL44+'[1]14_Off'!AL44+'[1]15_Off'!AL44</f>
        <v>0</v>
      </c>
      <c r="AM45" s="304">
        <f>'[1]1_Xa Ia Trok'!AM44+'[1]2_Xa Ia Mron'!AM44+'[1]3_Xa Kim Tan'!AM44+'[1]4_Xa Chu Rang'!AM44+'[1]5_Xa Po To'!AM44+'[1]6_Xa Ia Broai'!AM44+'[1]7_Xa Ia Tul'!AM44+'[1]8_Xa Chu Mo'!AM44+'[1]9_Xa Ia KDam'!AM44+'[1]10_Off'!AM44+'[1]11_Off'!AM44+'[1]12_Off'!AM44+'[1]13_Off'!AM44+'[1]14_Off'!AM44+'[1]15_Off'!AM44</f>
        <v>0</v>
      </c>
      <c r="AN45" s="304">
        <f>'[1]1_Xa Ia Trok'!AN44+'[1]2_Xa Ia Mron'!AN44+'[1]3_Xa Kim Tan'!AN44+'[1]4_Xa Chu Rang'!AN44+'[1]5_Xa Po To'!AN44+'[1]6_Xa Ia Broai'!AN44+'[1]7_Xa Ia Tul'!AN44+'[1]8_Xa Chu Mo'!AN44+'[1]9_Xa Ia KDam'!AN44+'[1]10_Off'!AN44+'[1]11_Off'!AN44+'[1]12_Off'!AN44+'[1]13_Off'!AN44+'[1]14_Off'!AN44+'[1]15_Off'!AN44</f>
        <v>0</v>
      </c>
      <c r="AO45" s="304">
        <f>'[1]1_Xa Ia Trok'!AO44+'[1]2_Xa Ia Mron'!AO44+'[1]3_Xa Kim Tan'!AO44+'[1]4_Xa Chu Rang'!AO44+'[1]5_Xa Po To'!AO44+'[1]6_Xa Ia Broai'!AO44+'[1]7_Xa Ia Tul'!AO44+'[1]8_Xa Chu Mo'!AO44+'[1]9_Xa Ia KDam'!AO44+'[1]10_Off'!AO44+'[1]11_Off'!AO44+'[1]12_Off'!AO44+'[1]13_Off'!AO44+'[1]14_Off'!AO44+'[1]15_Off'!AO44</f>
        <v>17.355474000000001</v>
      </c>
      <c r="AP45" s="304">
        <f>'[1]1_Xa Ia Trok'!AP44+'[1]2_Xa Ia Mron'!AP44+'[1]3_Xa Kim Tan'!AP44+'[1]4_Xa Chu Rang'!AP44+'[1]5_Xa Po To'!AP44+'[1]6_Xa Ia Broai'!AP44+'[1]7_Xa Ia Tul'!AP44+'[1]8_Xa Chu Mo'!AP44+'[1]9_Xa Ia KDam'!AP44+'[1]10_Off'!AP44+'[1]11_Off'!AP44+'[1]12_Off'!AP44+'[1]13_Off'!AP44+'[1]14_Off'!AP44+'[1]15_Off'!AP44</f>
        <v>0</v>
      </c>
      <c r="AQ45" s="400">
        <f>'[1]1_Xa Ia Trok'!AQ44+'[1]2_Xa Ia Mron'!AQ44+'[1]3_Xa Kim Tan'!AQ44+'[1]4_Xa Chu Rang'!AQ44+'[1]5_Xa Po To'!AQ44+'[1]6_Xa Ia Broai'!AQ44+'[1]7_Xa Ia Tul'!AQ44+'[1]8_Xa Chu Mo'!AQ44+'[1]9_Xa Ia KDam'!AQ44+'[1]10_Off'!AQ44+'[1]11_Off'!AQ44+'[1]12_Off'!AQ44+'[1]13_Off'!AQ44+'[1]14_Off'!AQ44+'[1]15_Off'!AQ44</f>
        <v>0</v>
      </c>
      <c r="AR45" s="304">
        <f>'[1]1_Xa Ia Trok'!AR44+'[1]2_Xa Ia Mron'!AR44+'[1]3_Xa Kim Tan'!AR44+'[1]4_Xa Chu Rang'!AR44+'[1]5_Xa Po To'!AR44+'[1]6_Xa Ia Broai'!AR44+'[1]7_Xa Ia Tul'!AR44+'[1]8_Xa Chu Mo'!AR44+'[1]9_Xa Ia KDam'!AR44+'[1]10_Off'!AR44+'[1]11_Off'!AR44+'[1]12_Off'!AR44+'[1]13_Off'!AR44+'[1]14_Off'!AR44+'[1]15_Off'!AR44</f>
        <v>0</v>
      </c>
      <c r="AS45" s="304">
        <f>'[1]1_Xa Ia Trok'!AS44+'[1]2_Xa Ia Mron'!AS44+'[1]3_Xa Kim Tan'!AS44+'[1]4_Xa Chu Rang'!AS44+'[1]5_Xa Po To'!AS44+'[1]6_Xa Ia Broai'!AS44+'[1]7_Xa Ia Tul'!AS44+'[1]8_Xa Chu Mo'!AS44+'[1]9_Xa Ia KDam'!AS44+'[1]10_Off'!AS44+'[1]11_Off'!AS44+'[1]12_Off'!AS44+'[1]13_Off'!AS44+'[1]14_Off'!AS44+'[1]15_Off'!AS44</f>
        <v>17.355474000000001</v>
      </c>
    </row>
    <row r="46" spans="1:45" s="133" customFormat="1" ht="15.95" customHeight="1" x14ac:dyDescent="0.25">
      <c r="A46" s="402">
        <v>2.2599999999999998</v>
      </c>
      <c r="B46" s="67" t="s">
        <v>96</v>
      </c>
      <c r="C46" s="1" t="s">
        <v>97</v>
      </c>
      <c r="D46" s="304">
        <f>'02 CH'!G57</f>
        <v>0</v>
      </c>
      <c r="E46" s="400">
        <f t="shared" si="0"/>
        <v>0</v>
      </c>
      <c r="F46" s="304">
        <f>'[1]1_Xa Ia Trok'!F45+'[1]2_Xa Ia Mron'!F45+'[1]3_Xa Kim Tan'!F45+'[1]4_Xa Chu Rang'!F45+'[1]5_Xa Po To'!F45+'[1]6_Xa Ia Broai'!F45+'[1]7_Xa Ia Tul'!F45+'[1]8_Xa Chu Mo'!F45+'[1]9_Xa Ia KDam'!F45+'[1]10_Off'!F45+'[1]11_Off'!F45+'[1]12_Off'!F45+'[1]13_Off'!F45+'[1]14_Off'!F45+'[1]15_Off'!F45</f>
        <v>0</v>
      </c>
      <c r="G46" s="304">
        <f>'[1]1_Xa Ia Trok'!G45+'[1]2_Xa Ia Mron'!G45+'[1]3_Xa Kim Tan'!G45+'[1]4_Xa Chu Rang'!G45+'[1]5_Xa Po To'!G45+'[1]6_Xa Ia Broai'!G45+'[1]7_Xa Ia Tul'!G45+'[1]8_Xa Chu Mo'!G45+'[1]9_Xa Ia KDam'!G45+'[1]10_Off'!G45+'[1]11_Off'!G45+'[1]12_Off'!G45+'[1]13_Off'!G45+'[1]14_Off'!G45+'[1]15_Off'!G45</f>
        <v>0</v>
      </c>
      <c r="H46" s="304">
        <f>'[1]1_Xa Ia Trok'!H45+'[1]2_Xa Ia Mron'!H45+'[1]3_Xa Kim Tan'!H45+'[1]4_Xa Chu Rang'!H45+'[1]5_Xa Po To'!H45+'[1]6_Xa Ia Broai'!H45+'[1]7_Xa Ia Tul'!H45+'[1]8_Xa Chu Mo'!H45+'[1]9_Xa Ia KDam'!H45+'[1]10_Off'!H45+'[1]11_Off'!H45+'[1]12_Off'!H45+'[1]13_Off'!H45+'[1]14_Off'!H45+'[1]15_Off'!H45</f>
        <v>0</v>
      </c>
      <c r="I46" s="304">
        <f>'[1]1_Xa Ia Trok'!I45+'[1]2_Xa Ia Mron'!I45+'[1]3_Xa Kim Tan'!I45+'[1]4_Xa Chu Rang'!I45+'[1]5_Xa Po To'!I45+'[1]6_Xa Ia Broai'!I45+'[1]7_Xa Ia Tul'!I45+'[1]8_Xa Chu Mo'!I45+'[1]9_Xa Ia KDam'!I45+'[1]10_Off'!I45+'[1]11_Off'!I45+'[1]12_Off'!I45+'[1]13_Off'!I45+'[1]14_Off'!I45+'[1]15_Off'!I45</f>
        <v>0</v>
      </c>
      <c r="J46" s="304">
        <f>'[1]1_Xa Ia Trok'!J45+'[1]2_Xa Ia Mron'!J45+'[1]3_Xa Kim Tan'!J45+'[1]4_Xa Chu Rang'!J45+'[1]5_Xa Po To'!J45+'[1]6_Xa Ia Broai'!J45+'[1]7_Xa Ia Tul'!J45+'[1]8_Xa Chu Mo'!J45+'[1]9_Xa Ia KDam'!J45+'[1]10_Off'!J45+'[1]11_Off'!J45+'[1]12_Off'!J45+'[1]13_Off'!J45+'[1]14_Off'!J45+'[1]15_Off'!J45</f>
        <v>0</v>
      </c>
      <c r="K46" s="304">
        <f>'[1]1_Xa Ia Trok'!K45+'[1]2_Xa Ia Mron'!K45+'[1]3_Xa Kim Tan'!K45+'[1]4_Xa Chu Rang'!K45+'[1]5_Xa Po To'!K45+'[1]6_Xa Ia Broai'!K45+'[1]7_Xa Ia Tul'!K45+'[1]8_Xa Chu Mo'!K45+'[1]9_Xa Ia KDam'!K45+'[1]10_Off'!K45+'[1]11_Off'!K45+'[1]12_Off'!K45+'[1]13_Off'!K45+'[1]14_Off'!K45+'[1]15_Off'!K45</f>
        <v>0</v>
      </c>
      <c r="L46" s="304">
        <f>'[1]1_Xa Ia Trok'!L45+'[1]2_Xa Ia Mron'!L45+'[1]3_Xa Kim Tan'!L45+'[1]4_Xa Chu Rang'!L45+'[1]5_Xa Po To'!L45+'[1]6_Xa Ia Broai'!L45+'[1]7_Xa Ia Tul'!L45+'[1]8_Xa Chu Mo'!L45+'[1]9_Xa Ia KDam'!L45+'[1]10_Off'!L45+'[1]11_Off'!L45+'[1]12_Off'!L45+'[1]13_Off'!L45+'[1]14_Off'!L45+'[1]15_Off'!L45</f>
        <v>0</v>
      </c>
      <c r="M46" s="304">
        <f>'[1]1_Xa Ia Trok'!M45+'[1]2_Xa Ia Mron'!M45+'[1]3_Xa Kim Tan'!M45+'[1]4_Xa Chu Rang'!M45+'[1]5_Xa Po To'!M45+'[1]6_Xa Ia Broai'!M45+'[1]7_Xa Ia Tul'!M45+'[1]8_Xa Chu Mo'!M45+'[1]9_Xa Ia KDam'!M45+'[1]10_Off'!M45+'[1]11_Off'!M45+'[1]12_Off'!M45+'[1]13_Off'!M45+'[1]14_Off'!M45+'[1]15_Off'!M45</f>
        <v>0</v>
      </c>
      <c r="N46" s="304">
        <f>'[1]1_Xa Ia Trok'!N45+'[1]2_Xa Ia Mron'!N45+'[1]3_Xa Kim Tan'!N45+'[1]4_Xa Chu Rang'!N45+'[1]5_Xa Po To'!N45+'[1]6_Xa Ia Broai'!N45+'[1]7_Xa Ia Tul'!N45+'[1]8_Xa Chu Mo'!N45+'[1]9_Xa Ia KDam'!N45+'[1]10_Off'!N45+'[1]11_Off'!N45+'[1]12_Off'!N45+'[1]13_Off'!N45+'[1]14_Off'!N45+'[1]15_Off'!N45</f>
        <v>0</v>
      </c>
      <c r="O46" s="304">
        <f>'[1]1_Xa Ia Trok'!O45+'[1]2_Xa Ia Mron'!O45+'[1]3_Xa Kim Tan'!O45+'[1]4_Xa Chu Rang'!O45+'[1]5_Xa Po To'!O45+'[1]6_Xa Ia Broai'!O45+'[1]7_Xa Ia Tul'!O45+'[1]8_Xa Chu Mo'!O45+'[1]9_Xa Ia KDam'!O45+'[1]10_Off'!O45+'[1]11_Off'!O45+'[1]12_Off'!O45+'[1]13_Off'!O45+'[1]14_Off'!O45+'[1]15_Off'!O45</f>
        <v>0</v>
      </c>
      <c r="P46" s="400">
        <f>'[1]1_Xa Ia Trok'!P45+'[1]2_Xa Ia Mron'!P45+'[1]3_Xa Kim Tan'!P45+'[1]4_Xa Chu Rang'!P45+'[1]5_Xa Po To'!P45+'[1]6_Xa Ia Broai'!P45+'[1]7_Xa Ia Tul'!P45+'[1]8_Xa Chu Mo'!P45+'[1]9_Xa Ia KDam'!P45+'[1]10_Off'!P45+'[1]11_Off'!P45+'[1]12_Off'!P45+'[1]13_Off'!P45+'[1]14_Off'!P45+'[1]15_Off'!P45</f>
        <v>0</v>
      </c>
      <c r="Q46" s="304">
        <f>'[1]1_Xa Ia Trok'!Q45+'[1]2_Xa Ia Mron'!Q45+'[1]3_Xa Kim Tan'!Q45+'[1]4_Xa Chu Rang'!Q45+'[1]5_Xa Po To'!Q45+'[1]6_Xa Ia Broai'!Q45+'[1]7_Xa Ia Tul'!Q45+'[1]8_Xa Chu Mo'!Q45+'[1]9_Xa Ia KDam'!Q45+'[1]10_Off'!Q45+'[1]11_Off'!Q45+'[1]12_Off'!Q45+'[1]13_Off'!Q45+'[1]14_Off'!Q45+'[1]15_Off'!Q45</f>
        <v>0</v>
      </c>
      <c r="R46" s="304">
        <f>'[1]1_Xa Ia Trok'!R45+'[1]2_Xa Ia Mron'!R45+'[1]3_Xa Kim Tan'!R45+'[1]4_Xa Chu Rang'!R45+'[1]5_Xa Po To'!R45+'[1]6_Xa Ia Broai'!R45+'[1]7_Xa Ia Tul'!R45+'[1]8_Xa Chu Mo'!R45+'[1]9_Xa Ia KDam'!R45+'[1]10_Off'!R45+'[1]11_Off'!R45+'[1]12_Off'!R45+'[1]13_Off'!R45+'[1]14_Off'!R45+'[1]15_Off'!R45</f>
        <v>0</v>
      </c>
      <c r="S46" s="304">
        <f>'[1]1_Xa Ia Trok'!S45+'[1]2_Xa Ia Mron'!S45+'[1]3_Xa Kim Tan'!S45+'[1]4_Xa Chu Rang'!S45+'[1]5_Xa Po To'!S45+'[1]6_Xa Ia Broai'!S45+'[1]7_Xa Ia Tul'!S45+'[1]8_Xa Chu Mo'!S45+'[1]9_Xa Ia KDam'!S45+'[1]10_Off'!S45+'[1]11_Off'!S45+'[1]12_Off'!S45+'[1]13_Off'!S45+'[1]14_Off'!S45+'[1]15_Off'!S45</f>
        <v>0</v>
      </c>
      <c r="T46" s="304">
        <f>'[1]1_Xa Ia Trok'!T45+'[1]2_Xa Ia Mron'!T45+'[1]3_Xa Kim Tan'!T45+'[1]4_Xa Chu Rang'!T45+'[1]5_Xa Po To'!T45+'[1]6_Xa Ia Broai'!T45+'[1]7_Xa Ia Tul'!T45+'[1]8_Xa Chu Mo'!T45+'[1]9_Xa Ia KDam'!T45+'[1]10_Off'!T45+'[1]11_Off'!T45+'[1]12_Off'!T45+'[1]13_Off'!T45+'[1]14_Off'!T45+'[1]15_Off'!T45</f>
        <v>0</v>
      </c>
      <c r="U46" s="304">
        <f>'[1]1_Xa Ia Trok'!U45+'[1]2_Xa Ia Mron'!U45+'[1]3_Xa Kim Tan'!U45+'[1]4_Xa Chu Rang'!U45+'[1]5_Xa Po To'!U45+'[1]6_Xa Ia Broai'!U45+'[1]7_Xa Ia Tul'!U45+'[1]8_Xa Chu Mo'!U45+'[1]9_Xa Ia KDam'!U45+'[1]10_Off'!U45+'[1]11_Off'!U45+'[1]12_Off'!U45+'[1]13_Off'!U45+'[1]14_Off'!U45+'[1]15_Off'!U45</f>
        <v>0</v>
      </c>
      <c r="V46" s="304">
        <f>'[1]1_Xa Ia Trok'!V45+'[1]2_Xa Ia Mron'!V45+'[1]3_Xa Kim Tan'!V45+'[1]4_Xa Chu Rang'!V45+'[1]5_Xa Po To'!V45+'[1]6_Xa Ia Broai'!V45+'[1]7_Xa Ia Tul'!V45+'[1]8_Xa Chu Mo'!V45+'[1]9_Xa Ia KDam'!V45+'[1]10_Off'!V45+'[1]11_Off'!V45+'[1]12_Off'!V45+'[1]13_Off'!V45+'[1]14_Off'!V45+'[1]15_Off'!V45</f>
        <v>0</v>
      </c>
      <c r="W46" s="304">
        <f>'[1]1_Xa Ia Trok'!W45+'[1]2_Xa Ia Mron'!W45+'[1]3_Xa Kim Tan'!W45+'[1]4_Xa Chu Rang'!W45+'[1]5_Xa Po To'!W45+'[1]6_Xa Ia Broai'!W45+'[1]7_Xa Ia Tul'!W45+'[1]8_Xa Chu Mo'!W45+'[1]9_Xa Ia KDam'!W45+'[1]10_Off'!W45+'[1]11_Off'!W45+'[1]12_Off'!W45+'[1]13_Off'!W45+'[1]14_Off'!W45+'[1]15_Off'!W45</f>
        <v>0</v>
      </c>
      <c r="X46" s="304">
        <f>'[1]1_Xa Ia Trok'!X45+'[1]2_Xa Ia Mron'!X45+'[1]3_Xa Kim Tan'!X45+'[1]4_Xa Chu Rang'!X45+'[1]5_Xa Po To'!X45+'[1]6_Xa Ia Broai'!X45+'[1]7_Xa Ia Tul'!X45+'[1]8_Xa Chu Mo'!X45+'[1]9_Xa Ia KDam'!X45+'[1]10_Off'!X45+'[1]11_Off'!X45+'[1]12_Off'!X45+'[1]13_Off'!X45+'[1]14_Off'!X45+'[1]15_Off'!X45</f>
        <v>0</v>
      </c>
      <c r="Y46" s="304">
        <f>'[1]1_Xa Ia Trok'!Y45+'[1]2_Xa Ia Mron'!Y45+'[1]3_Xa Kim Tan'!Y45+'[1]4_Xa Chu Rang'!Y45+'[1]5_Xa Po To'!Y45+'[1]6_Xa Ia Broai'!Y45+'[1]7_Xa Ia Tul'!Y45+'[1]8_Xa Chu Mo'!Y45+'[1]9_Xa Ia KDam'!Y45+'[1]10_Off'!Y45+'[1]11_Off'!Y45+'[1]12_Off'!Y45+'[1]13_Off'!Y45+'[1]14_Off'!Y45+'[1]15_Off'!Y45</f>
        <v>0</v>
      </c>
      <c r="Z46" s="304">
        <f>'[1]1_Xa Ia Trok'!Z45+'[1]2_Xa Ia Mron'!Z45+'[1]3_Xa Kim Tan'!Z45+'[1]4_Xa Chu Rang'!Z45+'[1]5_Xa Po To'!Z45+'[1]6_Xa Ia Broai'!Z45+'[1]7_Xa Ia Tul'!Z45+'[1]8_Xa Chu Mo'!Z45+'[1]9_Xa Ia KDam'!Z45+'[1]10_Off'!Z45+'[1]11_Off'!Z45+'[1]12_Off'!Z45+'[1]13_Off'!Z45+'[1]14_Off'!Z45+'[1]15_Off'!Z45</f>
        <v>0</v>
      </c>
      <c r="AA46" s="304">
        <f>'[1]1_Xa Ia Trok'!AA45+'[1]2_Xa Ia Mron'!AA45+'[1]3_Xa Kim Tan'!AA45+'[1]4_Xa Chu Rang'!AA45+'[1]5_Xa Po To'!AA45+'[1]6_Xa Ia Broai'!AA45+'[1]7_Xa Ia Tul'!AA45+'[1]8_Xa Chu Mo'!AA45+'[1]9_Xa Ia KDam'!AA45+'[1]10_Off'!AA45+'[1]11_Off'!AA45+'[1]12_Off'!AA45+'[1]13_Off'!AA45+'[1]14_Off'!AA45+'[1]15_Off'!AA45</f>
        <v>0</v>
      </c>
      <c r="AB46" s="304">
        <f>'[1]1_Xa Ia Trok'!AB45+'[1]2_Xa Ia Mron'!AB45+'[1]3_Xa Kim Tan'!AB45+'[1]4_Xa Chu Rang'!AB45+'[1]5_Xa Po To'!AB45+'[1]6_Xa Ia Broai'!AB45+'[1]7_Xa Ia Tul'!AB45+'[1]8_Xa Chu Mo'!AB45+'[1]9_Xa Ia KDam'!AB45+'[1]10_Off'!AB45+'[1]11_Off'!AB45+'[1]12_Off'!AB45+'[1]13_Off'!AB45+'[1]14_Off'!AB45+'[1]15_Off'!AB45</f>
        <v>0</v>
      </c>
      <c r="AC46" s="304">
        <f>'[1]1_Xa Ia Trok'!AC45+'[1]2_Xa Ia Mron'!AC45+'[1]3_Xa Kim Tan'!AC45+'[1]4_Xa Chu Rang'!AC45+'[1]5_Xa Po To'!AC45+'[1]6_Xa Ia Broai'!AC45+'[1]7_Xa Ia Tul'!AC45+'[1]8_Xa Chu Mo'!AC45+'[1]9_Xa Ia KDam'!AC45+'[1]10_Off'!AC45+'[1]11_Off'!AC45+'[1]12_Off'!AC45+'[1]13_Off'!AC45+'[1]14_Off'!AC45+'[1]15_Off'!AC45</f>
        <v>0</v>
      </c>
      <c r="AD46" s="304">
        <f>'[1]1_Xa Ia Trok'!AD45+'[1]2_Xa Ia Mron'!AD45+'[1]3_Xa Kim Tan'!AD45+'[1]4_Xa Chu Rang'!AD45+'[1]5_Xa Po To'!AD45+'[1]6_Xa Ia Broai'!AD45+'[1]7_Xa Ia Tul'!AD45+'[1]8_Xa Chu Mo'!AD45+'[1]9_Xa Ia KDam'!AD45+'[1]10_Off'!AD45+'[1]11_Off'!AD45+'[1]12_Off'!AD45+'[1]13_Off'!AD45+'[1]14_Off'!AD45+'[1]15_Off'!AD45</f>
        <v>0</v>
      </c>
      <c r="AE46" s="304">
        <f>'[1]1_Xa Ia Trok'!AE45+'[1]2_Xa Ia Mron'!AE45+'[1]3_Xa Kim Tan'!AE45+'[1]4_Xa Chu Rang'!AE45+'[1]5_Xa Po To'!AE45+'[1]6_Xa Ia Broai'!AE45+'[1]7_Xa Ia Tul'!AE45+'[1]8_Xa Chu Mo'!AE45+'[1]9_Xa Ia KDam'!AE45+'[1]10_Off'!AE45+'[1]11_Off'!AE45+'[1]12_Off'!AE45+'[1]13_Off'!AE45+'[1]14_Off'!AE45+'[1]15_Off'!AE45</f>
        <v>0</v>
      </c>
      <c r="AF46" s="304">
        <f>'[1]1_Xa Ia Trok'!AF45+'[1]2_Xa Ia Mron'!AF45+'[1]3_Xa Kim Tan'!AF45+'[1]4_Xa Chu Rang'!AF45+'[1]5_Xa Po To'!AF45+'[1]6_Xa Ia Broai'!AF45+'[1]7_Xa Ia Tul'!AF45+'[1]8_Xa Chu Mo'!AF45+'[1]9_Xa Ia KDam'!AF45+'[1]10_Off'!AF45+'[1]11_Off'!AF45+'[1]12_Off'!AF45+'[1]13_Off'!AF45+'[1]14_Off'!AF45+'[1]15_Off'!AF45</f>
        <v>0</v>
      </c>
      <c r="AG46" s="304">
        <f>'[1]1_Xa Ia Trok'!AG45+'[1]2_Xa Ia Mron'!AG45+'[1]3_Xa Kim Tan'!AG45+'[1]4_Xa Chu Rang'!AG45+'[1]5_Xa Po To'!AG45+'[1]6_Xa Ia Broai'!AG45+'[1]7_Xa Ia Tul'!AG45+'[1]8_Xa Chu Mo'!AG45+'[1]9_Xa Ia KDam'!AG45+'[1]10_Off'!AG45+'[1]11_Off'!AG45+'[1]12_Off'!AG45+'[1]13_Off'!AG45+'[1]14_Off'!AG45+'[1]15_Off'!AG45</f>
        <v>0</v>
      </c>
      <c r="AH46" s="304">
        <f>'[1]1_Xa Ia Trok'!AH45+'[1]2_Xa Ia Mron'!AH45+'[1]3_Xa Kim Tan'!AH45+'[1]4_Xa Chu Rang'!AH45+'[1]5_Xa Po To'!AH45+'[1]6_Xa Ia Broai'!AH45+'[1]7_Xa Ia Tul'!AH45+'[1]8_Xa Chu Mo'!AH45+'[1]9_Xa Ia KDam'!AH45+'[1]10_Off'!AH45+'[1]11_Off'!AH45+'[1]12_Off'!AH45+'[1]13_Off'!AH45+'[1]14_Off'!AH45+'[1]15_Off'!AH45</f>
        <v>0</v>
      </c>
      <c r="AI46" s="304">
        <f>'[1]1_Xa Ia Trok'!AI45+'[1]2_Xa Ia Mron'!AI45+'[1]3_Xa Kim Tan'!AI45+'[1]4_Xa Chu Rang'!AI45+'[1]5_Xa Po To'!AI45+'[1]6_Xa Ia Broai'!AI45+'[1]7_Xa Ia Tul'!AI45+'[1]8_Xa Chu Mo'!AI45+'[1]9_Xa Ia KDam'!AI45+'[1]10_Off'!AI45+'[1]11_Off'!AI45+'[1]12_Off'!AI45+'[1]13_Off'!AI45+'[1]14_Off'!AI45+'[1]15_Off'!AI45</f>
        <v>0</v>
      </c>
      <c r="AJ46" s="304">
        <f>'[1]1_Xa Ia Trok'!AJ45+'[1]2_Xa Ia Mron'!AJ45+'[1]3_Xa Kim Tan'!AJ45+'[1]4_Xa Chu Rang'!AJ45+'[1]5_Xa Po To'!AJ45+'[1]6_Xa Ia Broai'!AJ45+'[1]7_Xa Ia Tul'!AJ45+'[1]8_Xa Chu Mo'!AJ45+'[1]9_Xa Ia KDam'!AJ45+'[1]10_Off'!AJ45+'[1]11_Off'!AJ45+'[1]12_Off'!AJ45+'[1]13_Off'!AJ45+'[1]14_Off'!AJ45+'[1]15_Off'!AJ45</f>
        <v>0</v>
      </c>
      <c r="AK46" s="304">
        <f>'[1]1_Xa Ia Trok'!AK45+'[1]2_Xa Ia Mron'!AK45+'[1]3_Xa Kim Tan'!AK45+'[1]4_Xa Chu Rang'!AK45+'[1]5_Xa Po To'!AK45+'[1]6_Xa Ia Broai'!AK45+'[1]7_Xa Ia Tul'!AK45+'[1]8_Xa Chu Mo'!AK45+'[1]9_Xa Ia KDam'!AK45+'[1]10_Off'!AK45+'[1]11_Off'!AK45+'[1]12_Off'!AK45+'[1]13_Off'!AK45+'[1]14_Off'!AK45+'[1]15_Off'!AK45</f>
        <v>0</v>
      </c>
      <c r="AL46" s="304">
        <f>'[1]1_Xa Ia Trok'!AL45+'[1]2_Xa Ia Mron'!AL45+'[1]3_Xa Kim Tan'!AL45+'[1]4_Xa Chu Rang'!AL45+'[1]5_Xa Po To'!AL45+'[1]6_Xa Ia Broai'!AL45+'[1]7_Xa Ia Tul'!AL45+'[1]8_Xa Chu Mo'!AL45+'[1]9_Xa Ia KDam'!AL45+'[1]10_Off'!AL45+'[1]11_Off'!AL45+'[1]12_Off'!AL45+'[1]13_Off'!AL45+'[1]14_Off'!AL45+'[1]15_Off'!AL45</f>
        <v>0</v>
      </c>
      <c r="AM46" s="304">
        <f>'[1]1_Xa Ia Trok'!AM45+'[1]2_Xa Ia Mron'!AM45+'[1]3_Xa Kim Tan'!AM45+'[1]4_Xa Chu Rang'!AM45+'[1]5_Xa Po To'!AM45+'[1]6_Xa Ia Broai'!AM45+'[1]7_Xa Ia Tul'!AM45+'[1]8_Xa Chu Mo'!AM45+'[1]9_Xa Ia KDam'!AM45+'[1]10_Off'!AM45+'[1]11_Off'!AM45+'[1]12_Off'!AM45+'[1]13_Off'!AM45+'[1]14_Off'!AM45+'[1]15_Off'!AM45</f>
        <v>0</v>
      </c>
      <c r="AN46" s="304">
        <f>'[1]1_Xa Ia Trok'!AN45+'[1]2_Xa Ia Mron'!AN45+'[1]3_Xa Kim Tan'!AN45+'[1]4_Xa Chu Rang'!AN45+'[1]5_Xa Po To'!AN45+'[1]6_Xa Ia Broai'!AN45+'[1]7_Xa Ia Tul'!AN45+'[1]8_Xa Chu Mo'!AN45+'[1]9_Xa Ia KDam'!AN45+'[1]10_Off'!AN45+'[1]11_Off'!AN45+'[1]12_Off'!AN45+'[1]13_Off'!AN45+'[1]14_Off'!AN45+'[1]15_Off'!AN45</f>
        <v>0</v>
      </c>
      <c r="AO46" s="304">
        <f>'[1]1_Xa Ia Trok'!AO45+'[1]2_Xa Ia Mron'!AO45+'[1]3_Xa Kim Tan'!AO45+'[1]4_Xa Chu Rang'!AO45+'[1]5_Xa Po To'!AO45+'[1]6_Xa Ia Broai'!AO45+'[1]7_Xa Ia Tul'!AO45+'[1]8_Xa Chu Mo'!AO45+'[1]9_Xa Ia KDam'!AO45+'[1]10_Off'!AO45+'[1]11_Off'!AO45+'[1]12_Off'!AO45+'[1]13_Off'!AO45+'[1]14_Off'!AO45+'[1]15_Off'!AO45</f>
        <v>0</v>
      </c>
      <c r="AP46" s="304">
        <f>'[1]1_Xa Ia Trok'!AP45+'[1]2_Xa Ia Mron'!AP45+'[1]3_Xa Kim Tan'!AP45+'[1]4_Xa Chu Rang'!AP45+'[1]5_Xa Po To'!AP45+'[1]6_Xa Ia Broai'!AP45+'[1]7_Xa Ia Tul'!AP45+'[1]8_Xa Chu Mo'!AP45+'[1]9_Xa Ia KDam'!AP45+'[1]10_Off'!AP45+'[1]11_Off'!AP45+'[1]12_Off'!AP45+'[1]13_Off'!AP45+'[1]14_Off'!AP45+'[1]15_Off'!AP45</f>
        <v>0</v>
      </c>
      <c r="AQ46" s="400">
        <f>'[1]1_Xa Ia Trok'!AQ45+'[1]2_Xa Ia Mron'!AQ45+'[1]3_Xa Kim Tan'!AQ45+'[1]4_Xa Chu Rang'!AQ45+'[1]5_Xa Po To'!AQ45+'[1]6_Xa Ia Broai'!AQ45+'[1]7_Xa Ia Tul'!AQ45+'[1]8_Xa Chu Mo'!AQ45+'[1]9_Xa Ia KDam'!AQ45+'[1]10_Off'!AQ45+'[1]11_Off'!AQ45+'[1]12_Off'!AQ45+'[1]13_Off'!AQ45+'[1]14_Off'!AQ45+'[1]15_Off'!AQ45</f>
        <v>0</v>
      </c>
      <c r="AR46" s="304">
        <f>'[1]1_Xa Ia Trok'!AR45+'[1]2_Xa Ia Mron'!AR45+'[1]3_Xa Kim Tan'!AR45+'[1]4_Xa Chu Rang'!AR45+'[1]5_Xa Po To'!AR45+'[1]6_Xa Ia Broai'!AR45+'[1]7_Xa Ia Tul'!AR45+'[1]8_Xa Chu Mo'!AR45+'[1]9_Xa Ia KDam'!AR45+'[1]10_Off'!AR45+'[1]11_Off'!AR45+'[1]12_Off'!AR45+'[1]13_Off'!AR45+'[1]14_Off'!AR45+'[1]15_Off'!AR45</f>
        <v>0</v>
      </c>
      <c r="AS46" s="304">
        <f>'[1]1_Xa Ia Trok'!AS45+'[1]2_Xa Ia Mron'!AS45+'[1]3_Xa Kim Tan'!AS45+'[1]4_Xa Chu Rang'!AS45+'[1]5_Xa Po To'!AS45+'[1]6_Xa Ia Broai'!AS45+'[1]7_Xa Ia Tul'!AS45+'[1]8_Xa Chu Mo'!AS45+'[1]9_Xa Ia KDam'!AS45+'[1]10_Off'!AS45+'[1]11_Off'!AS45+'[1]12_Off'!AS45+'[1]13_Off'!AS45+'[1]14_Off'!AS45+'[1]15_Off'!AS45</f>
        <v>0</v>
      </c>
    </row>
    <row r="47" spans="1:45" s="401" customFormat="1" ht="15.95" customHeight="1" x14ac:dyDescent="0.25">
      <c r="A47" s="396">
        <v>3</v>
      </c>
      <c r="B47" s="397" t="s">
        <v>98</v>
      </c>
      <c r="C47" s="398" t="s">
        <v>99</v>
      </c>
      <c r="D47" s="399">
        <f>'02 CH'!G58</f>
        <v>2966.5649270000004</v>
      </c>
      <c r="E47" s="399">
        <f t="shared" si="0"/>
        <v>522.5</v>
      </c>
      <c r="F47" s="399">
        <f>'[1]1_Xa Ia Trok'!F46+'[1]2_Xa Ia Mron'!F46+'[1]3_Xa Kim Tan'!F46+'[1]4_Xa Chu Rang'!F46+'[1]5_Xa Po To'!F46+'[1]6_Xa Ia Broai'!F46+'[1]7_Xa Ia Tul'!F46+'[1]8_Xa Chu Mo'!F46+'[1]9_Xa Ia KDam'!F46+'[1]10_Off'!F46+'[1]11_Off'!F46+'[1]12_Off'!F46+'[1]13_Off'!F46+'[1]14_Off'!F46+'[1]15_Off'!F46</f>
        <v>0</v>
      </c>
      <c r="G47" s="399">
        <f>'[1]1_Xa Ia Trok'!G46+'[1]2_Xa Ia Mron'!G46+'[1]3_Xa Kim Tan'!G46+'[1]4_Xa Chu Rang'!G46+'[1]5_Xa Po To'!G46+'[1]6_Xa Ia Broai'!G46+'[1]7_Xa Ia Tul'!G46+'[1]8_Xa Chu Mo'!G46+'[1]9_Xa Ia KDam'!G46+'[1]10_Off'!G46+'[1]11_Off'!G46+'[1]12_Off'!G46+'[1]13_Off'!G46+'[1]14_Off'!G46+'[1]15_Off'!G46</f>
        <v>0</v>
      </c>
      <c r="H47" s="399">
        <f>'[1]1_Xa Ia Trok'!H46+'[1]2_Xa Ia Mron'!H46+'[1]3_Xa Kim Tan'!H46+'[1]4_Xa Chu Rang'!H46+'[1]5_Xa Po To'!H46+'[1]6_Xa Ia Broai'!H46+'[1]7_Xa Ia Tul'!H46+'[1]8_Xa Chu Mo'!H46+'[1]9_Xa Ia KDam'!H46+'[1]10_Off'!H46+'[1]11_Off'!H46+'[1]12_Off'!H46+'[1]13_Off'!H46+'[1]14_Off'!H46+'[1]15_Off'!H46</f>
        <v>27.5</v>
      </c>
      <c r="I47" s="399">
        <f>'[1]1_Xa Ia Trok'!I46+'[1]2_Xa Ia Mron'!I46+'[1]3_Xa Kim Tan'!I46+'[1]4_Xa Chu Rang'!I46+'[1]5_Xa Po To'!I46+'[1]6_Xa Ia Broai'!I46+'[1]7_Xa Ia Tul'!I46+'[1]8_Xa Chu Mo'!I46+'[1]9_Xa Ia KDam'!I46+'[1]10_Off'!I46+'[1]11_Off'!I46+'[1]12_Off'!I46+'[1]13_Off'!I46+'[1]14_Off'!I46+'[1]15_Off'!I46</f>
        <v>0</v>
      </c>
      <c r="J47" s="399">
        <f>'[1]1_Xa Ia Trok'!J46+'[1]2_Xa Ia Mron'!J46+'[1]3_Xa Kim Tan'!J46+'[1]4_Xa Chu Rang'!J46+'[1]5_Xa Po To'!J46+'[1]6_Xa Ia Broai'!J46+'[1]7_Xa Ia Tul'!J46+'[1]8_Xa Chu Mo'!J46+'[1]9_Xa Ia KDam'!J46+'[1]10_Off'!J46+'[1]11_Off'!J46+'[1]12_Off'!J46+'[1]13_Off'!J46+'[1]14_Off'!J46+'[1]15_Off'!J46</f>
        <v>0</v>
      </c>
      <c r="K47" s="399">
        <f>'[1]1_Xa Ia Trok'!K46+'[1]2_Xa Ia Mron'!K46+'[1]3_Xa Kim Tan'!K46+'[1]4_Xa Chu Rang'!K46+'[1]5_Xa Po To'!K46+'[1]6_Xa Ia Broai'!K46+'[1]7_Xa Ia Tul'!K46+'[1]8_Xa Chu Mo'!K46+'[1]9_Xa Ia KDam'!K46+'[1]10_Off'!K46+'[1]11_Off'!K46+'[1]12_Off'!K46+'[1]13_Off'!K46+'[1]14_Off'!K46+'[1]15_Off'!K46</f>
        <v>0</v>
      </c>
      <c r="L47" s="399">
        <f>'[1]1_Xa Ia Trok'!L46+'[1]2_Xa Ia Mron'!L46+'[1]3_Xa Kim Tan'!L46+'[1]4_Xa Chu Rang'!L46+'[1]5_Xa Po To'!L46+'[1]6_Xa Ia Broai'!L46+'[1]7_Xa Ia Tul'!L46+'[1]8_Xa Chu Mo'!L46+'[1]9_Xa Ia KDam'!L46+'[1]10_Off'!L46+'[1]11_Off'!L46+'[1]12_Off'!L46+'[1]13_Off'!L46+'[1]14_Off'!L46+'[1]15_Off'!L46</f>
        <v>495</v>
      </c>
      <c r="M47" s="399">
        <f>'[1]1_Xa Ia Trok'!M46+'[1]2_Xa Ia Mron'!M46+'[1]3_Xa Kim Tan'!M46+'[1]4_Xa Chu Rang'!M46+'[1]5_Xa Po To'!M46+'[1]6_Xa Ia Broai'!M46+'[1]7_Xa Ia Tul'!M46+'[1]8_Xa Chu Mo'!M46+'[1]9_Xa Ia KDam'!M46+'[1]10_Off'!M46+'[1]11_Off'!M46+'[1]12_Off'!M46+'[1]13_Off'!M46+'[1]14_Off'!M46+'[1]15_Off'!M46</f>
        <v>0</v>
      </c>
      <c r="N47" s="399">
        <f>'[1]1_Xa Ia Trok'!N46+'[1]2_Xa Ia Mron'!N46+'[1]3_Xa Kim Tan'!N46+'[1]4_Xa Chu Rang'!N46+'[1]5_Xa Po To'!N46+'[1]6_Xa Ia Broai'!N46+'[1]7_Xa Ia Tul'!N46+'[1]8_Xa Chu Mo'!N46+'[1]9_Xa Ia KDam'!N46+'[1]10_Off'!N46+'[1]11_Off'!N46+'[1]12_Off'!N46+'[1]13_Off'!N46+'[1]14_Off'!N46+'[1]15_Off'!N46</f>
        <v>0</v>
      </c>
      <c r="O47" s="399">
        <f>'[1]1_Xa Ia Trok'!O46+'[1]2_Xa Ia Mron'!O46+'[1]3_Xa Kim Tan'!O46+'[1]4_Xa Chu Rang'!O46+'[1]5_Xa Po To'!O46+'[1]6_Xa Ia Broai'!O46+'[1]7_Xa Ia Tul'!O46+'[1]8_Xa Chu Mo'!O46+'[1]9_Xa Ia KDam'!O46+'[1]10_Off'!O46+'[1]11_Off'!O46+'[1]12_Off'!O46+'[1]13_Off'!O46+'[1]14_Off'!O46+'[1]15_Off'!O46</f>
        <v>0</v>
      </c>
      <c r="P47" s="399">
        <f>'[1]1_Xa Ia Trok'!P46+'[1]2_Xa Ia Mron'!P46+'[1]3_Xa Kim Tan'!P46+'[1]4_Xa Chu Rang'!P46+'[1]5_Xa Po To'!P46+'[1]6_Xa Ia Broai'!P46+'[1]7_Xa Ia Tul'!P46+'[1]8_Xa Chu Mo'!P46+'[1]9_Xa Ia KDam'!P46+'[1]10_Off'!P46+'[1]11_Off'!P46+'[1]12_Off'!P46+'[1]13_Off'!P46+'[1]14_Off'!P46+'[1]15_Off'!P46</f>
        <v>5.44</v>
      </c>
      <c r="Q47" s="399">
        <f>'[1]1_Xa Ia Trok'!Q46+'[1]2_Xa Ia Mron'!Q46+'[1]3_Xa Kim Tan'!Q46+'[1]4_Xa Chu Rang'!Q46+'[1]5_Xa Po To'!Q46+'[1]6_Xa Ia Broai'!Q46+'[1]7_Xa Ia Tul'!Q46+'[1]8_Xa Chu Mo'!Q46+'[1]9_Xa Ia KDam'!Q46+'[1]10_Off'!Q46+'[1]11_Off'!Q46+'[1]12_Off'!Q46+'[1]13_Off'!Q46+'[1]14_Off'!Q46+'[1]15_Off'!Q46</f>
        <v>0</v>
      </c>
      <c r="R47" s="399">
        <f>'[1]1_Xa Ia Trok'!R46+'[1]2_Xa Ia Mron'!R46+'[1]3_Xa Kim Tan'!R46+'[1]4_Xa Chu Rang'!R46+'[1]5_Xa Po To'!R46+'[1]6_Xa Ia Broai'!R46+'[1]7_Xa Ia Tul'!R46+'[1]8_Xa Chu Mo'!R46+'[1]9_Xa Ia KDam'!R46+'[1]10_Off'!R46+'[1]11_Off'!R46+'[1]12_Off'!R46+'[1]13_Off'!R46+'[1]14_Off'!R46+'[1]15_Off'!R46</f>
        <v>0</v>
      </c>
      <c r="S47" s="399">
        <f>'[1]1_Xa Ia Trok'!S46+'[1]2_Xa Ia Mron'!S46+'[1]3_Xa Kim Tan'!S46+'[1]4_Xa Chu Rang'!S46+'[1]5_Xa Po To'!S46+'[1]6_Xa Ia Broai'!S46+'[1]7_Xa Ia Tul'!S46+'[1]8_Xa Chu Mo'!S46+'[1]9_Xa Ia KDam'!S46+'[1]10_Off'!S46+'[1]11_Off'!S46+'[1]12_Off'!S46+'[1]13_Off'!S46+'[1]14_Off'!S46+'[1]15_Off'!S46</f>
        <v>0</v>
      </c>
      <c r="T47" s="399">
        <f>'[1]1_Xa Ia Trok'!T46+'[1]2_Xa Ia Mron'!T46+'[1]3_Xa Kim Tan'!T46+'[1]4_Xa Chu Rang'!T46+'[1]5_Xa Po To'!T46+'[1]6_Xa Ia Broai'!T46+'[1]7_Xa Ia Tul'!T46+'[1]8_Xa Chu Mo'!T46+'[1]9_Xa Ia KDam'!T46+'[1]10_Off'!T46+'[1]11_Off'!T46+'[1]12_Off'!T46+'[1]13_Off'!T46+'[1]14_Off'!T46+'[1]15_Off'!T46</f>
        <v>0</v>
      </c>
      <c r="U47" s="399">
        <f>'[1]1_Xa Ia Trok'!U46+'[1]2_Xa Ia Mron'!U46+'[1]3_Xa Kim Tan'!U46+'[1]4_Xa Chu Rang'!U46+'[1]5_Xa Po To'!U46+'[1]6_Xa Ia Broai'!U46+'[1]7_Xa Ia Tul'!U46+'[1]8_Xa Chu Mo'!U46+'[1]9_Xa Ia KDam'!U46+'[1]10_Off'!U46+'[1]11_Off'!U46+'[1]12_Off'!U46+'[1]13_Off'!U46+'[1]14_Off'!U46+'[1]15_Off'!U46</f>
        <v>0</v>
      </c>
      <c r="V47" s="399">
        <f>'[1]1_Xa Ia Trok'!V46+'[1]2_Xa Ia Mron'!V46+'[1]3_Xa Kim Tan'!V46+'[1]4_Xa Chu Rang'!V46+'[1]5_Xa Po To'!V46+'[1]6_Xa Ia Broai'!V46+'[1]7_Xa Ia Tul'!V46+'[1]8_Xa Chu Mo'!V46+'[1]9_Xa Ia KDam'!V46+'[1]10_Off'!V46+'[1]11_Off'!V46+'[1]12_Off'!V46+'[1]13_Off'!V46+'[1]14_Off'!V46+'[1]15_Off'!V46</f>
        <v>0</v>
      </c>
      <c r="W47" s="399">
        <f>'[1]1_Xa Ia Trok'!W46+'[1]2_Xa Ia Mron'!W46+'[1]3_Xa Kim Tan'!W46+'[1]4_Xa Chu Rang'!W46+'[1]5_Xa Po To'!W46+'[1]6_Xa Ia Broai'!W46+'[1]7_Xa Ia Tul'!W46+'[1]8_Xa Chu Mo'!W46+'[1]9_Xa Ia KDam'!W46+'[1]10_Off'!W46+'[1]11_Off'!W46+'[1]12_Off'!W46+'[1]13_Off'!W46+'[1]14_Off'!W46+'[1]15_Off'!W46</f>
        <v>0</v>
      </c>
      <c r="X47" s="399">
        <f>'[1]1_Xa Ia Trok'!X46+'[1]2_Xa Ia Mron'!X46+'[1]3_Xa Kim Tan'!X46+'[1]4_Xa Chu Rang'!X46+'[1]5_Xa Po To'!X46+'[1]6_Xa Ia Broai'!X46+'[1]7_Xa Ia Tul'!X46+'[1]8_Xa Chu Mo'!X46+'[1]9_Xa Ia KDam'!X46+'[1]10_Off'!X46+'[1]11_Off'!X46+'[1]12_Off'!X46+'[1]13_Off'!X46+'[1]14_Off'!X46+'[1]15_Off'!X46</f>
        <v>0</v>
      </c>
      <c r="Y47" s="399">
        <f>'[1]1_Xa Ia Trok'!Y46+'[1]2_Xa Ia Mron'!Y46+'[1]3_Xa Kim Tan'!Y46+'[1]4_Xa Chu Rang'!Y46+'[1]5_Xa Po To'!Y46+'[1]6_Xa Ia Broai'!Y46+'[1]7_Xa Ia Tul'!Y46+'[1]8_Xa Chu Mo'!Y46+'[1]9_Xa Ia KDam'!Y46+'[1]10_Off'!Y46+'[1]11_Off'!Y46+'[1]12_Off'!Y46+'[1]13_Off'!Y46+'[1]14_Off'!Y46+'[1]15_Off'!Y46</f>
        <v>5.44</v>
      </c>
      <c r="Z47" s="399">
        <f>'[1]1_Xa Ia Trok'!Z46+'[1]2_Xa Ia Mron'!Z46+'[1]3_Xa Kim Tan'!Z46+'[1]4_Xa Chu Rang'!Z46+'[1]5_Xa Po To'!Z46+'[1]6_Xa Ia Broai'!Z46+'[1]7_Xa Ia Tul'!Z46+'[1]8_Xa Chu Mo'!Z46+'[1]9_Xa Ia KDam'!Z46+'[1]10_Off'!Z46+'[1]11_Off'!Z46+'[1]12_Off'!Z46+'[1]13_Off'!Z46+'[1]14_Off'!Z46+'[1]15_Off'!Z46</f>
        <v>0</v>
      </c>
      <c r="AA47" s="399">
        <f>'[1]1_Xa Ia Trok'!AA46+'[1]2_Xa Ia Mron'!AA46+'[1]3_Xa Kim Tan'!AA46+'[1]4_Xa Chu Rang'!AA46+'[1]5_Xa Po To'!AA46+'[1]6_Xa Ia Broai'!AA46+'[1]7_Xa Ia Tul'!AA46+'[1]8_Xa Chu Mo'!AA46+'[1]9_Xa Ia KDam'!AA46+'[1]10_Off'!AA46+'[1]11_Off'!AA46+'[1]12_Off'!AA46+'[1]13_Off'!AA46+'[1]14_Off'!AA46+'[1]15_Off'!AA46</f>
        <v>0</v>
      </c>
      <c r="AB47" s="399">
        <f>'[1]1_Xa Ia Trok'!AB46+'[1]2_Xa Ia Mron'!AB46+'[1]3_Xa Kim Tan'!AB46+'[1]4_Xa Chu Rang'!AB46+'[1]5_Xa Po To'!AB46+'[1]6_Xa Ia Broai'!AB46+'[1]7_Xa Ia Tul'!AB46+'[1]8_Xa Chu Mo'!AB46+'[1]9_Xa Ia KDam'!AB46+'[1]10_Off'!AB46+'[1]11_Off'!AB46+'[1]12_Off'!AB46+'[1]13_Off'!AB46+'[1]14_Off'!AB46+'[1]15_Off'!AB46</f>
        <v>0</v>
      </c>
      <c r="AC47" s="399">
        <f>'[1]1_Xa Ia Trok'!AC46+'[1]2_Xa Ia Mron'!AC46+'[1]3_Xa Kim Tan'!AC46+'[1]4_Xa Chu Rang'!AC46+'[1]5_Xa Po To'!AC46+'[1]6_Xa Ia Broai'!AC46+'[1]7_Xa Ia Tul'!AC46+'[1]8_Xa Chu Mo'!AC46+'[1]9_Xa Ia KDam'!AC46+'[1]10_Off'!AC46+'[1]11_Off'!AC46+'[1]12_Off'!AC46+'[1]13_Off'!AC46+'[1]14_Off'!AC46+'[1]15_Off'!AC46</f>
        <v>0</v>
      </c>
      <c r="AD47" s="399">
        <f>'[1]1_Xa Ia Trok'!AD46+'[1]2_Xa Ia Mron'!AD46+'[1]3_Xa Kim Tan'!AD46+'[1]4_Xa Chu Rang'!AD46+'[1]5_Xa Po To'!AD46+'[1]6_Xa Ia Broai'!AD46+'[1]7_Xa Ia Tul'!AD46+'[1]8_Xa Chu Mo'!AD46+'[1]9_Xa Ia KDam'!AD46+'[1]10_Off'!AD46+'[1]11_Off'!AD46+'[1]12_Off'!AD46+'[1]13_Off'!AD46+'[1]14_Off'!AD46+'[1]15_Off'!AD46</f>
        <v>0</v>
      </c>
      <c r="AE47" s="399">
        <f>'[1]1_Xa Ia Trok'!AE46+'[1]2_Xa Ia Mron'!AE46+'[1]3_Xa Kim Tan'!AE46+'[1]4_Xa Chu Rang'!AE46+'[1]5_Xa Po To'!AE46+'[1]6_Xa Ia Broai'!AE46+'[1]7_Xa Ia Tul'!AE46+'[1]8_Xa Chu Mo'!AE46+'[1]9_Xa Ia KDam'!AE46+'[1]10_Off'!AE46+'[1]11_Off'!AE46+'[1]12_Off'!AE46+'[1]13_Off'!AE46+'[1]14_Off'!AE46+'[1]15_Off'!AE46</f>
        <v>0</v>
      </c>
      <c r="AF47" s="399">
        <f>'[1]1_Xa Ia Trok'!AF46+'[1]2_Xa Ia Mron'!AF46+'[1]3_Xa Kim Tan'!AF46+'[1]4_Xa Chu Rang'!AF46+'[1]5_Xa Po To'!AF46+'[1]6_Xa Ia Broai'!AF46+'[1]7_Xa Ia Tul'!AF46+'[1]8_Xa Chu Mo'!AF46+'[1]9_Xa Ia KDam'!AF46+'[1]10_Off'!AF46+'[1]11_Off'!AF46+'[1]12_Off'!AF46+'[1]13_Off'!AF46+'[1]14_Off'!AF46+'[1]15_Off'!AF46</f>
        <v>0</v>
      </c>
      <c r="AG47" s="399">
        <f>'[1]1_Xa Ia Trok'!AG46+'[1]2_Xa Ia Mron'!AG46+'[1]3_Xa Kim Tan'!AG46+'[1]4_Xa Chu Rang'!AG46+'[1]5_Xa Po To'!AG46+'[1]6_Xa Ia Broai'!AG46+'[1]7_Xa Ia Tul'!AG46+'[1]8_Xa Chu Mo'!AG46+'[1]9_Xa Ia KDam'!AG46+'[1]10_Off'!AG46+'[1]11_Off'!AG46+'[1]12_Off'!AG46+'[1]13_Off'!AG46+'[1]14_Off'!AG46+'[1]15_Off'!AG46</f>
        <v>0</v>
      </c>
      <c r="AH47" s="399">
        <f>'[1]1_Xa Ia Trok'!AH46+'[1]2_Xa Ia Mron'!AH46+'[1]3_Xa Kim Tan'!AH46+'[1]4_Xa Chu Rang'!AH46+'[1]5_Xa Po To'!AH46+'[1]6_Xa Ia Broai'!AH46+'[1]7_Xa Ia Tul'!AH46+'[1]8_Xa Chu Mo'!AH46+'[1]9_Xa Ia KDam'!AH46+'[1]10_Off'!AH46+'[1]11_Off'!AH46+'[1]12_Off'!AH46+'[1]13_Off'!AH46+'[1]14_Off'!AH46+'[1]15_Off'!AH46</f>
        <v>0</v>
      </c>
      <c r="AI47" s="399">
        <f>'[1]1_Xa Ia Trok'!AI46+'[1]2_Xa Ia Mron'!AI46+'[1]3_Xa Kim Tan'!AI46+'[1]4_Xa Chu Rang'!AI46+'[1]5_Xa Po To'!AI46+'[1]6_Xa Ia Broai'!AI46+'[1]7_Xa Ia Tul'!AI46+'[1]8_Xa Chu Mo'!AI46+'[1]9_Xa Ia KDam'!AI46+'[1]10_Off'!AI46+'[1]11_Off'!AI46+'[1]12_Off'!AI46+'[1]13_Off'!AI46+'[1]14_Off'!AI46+'[1]15_Off'!AI46</f>
        <v>0</v>
      </c>
      <c r="AJ47" s="399">
        <f>'[1]1_Xa Ia Trok'!AJ46+'[1]2_Xa Ia Mron'!AJ46+'[1]3_Xa Kim Tan'!AJ46+'[1]4_Xa Chu Rang'!AJ46+'[1]5_Xa Po To'!AJ46+'[1]6_Xa Ia Broai'!AJ46+'[1]7_Xa Ia Tul'!AJ46+'[1]8_Xa Chu Mo'!AJ46+'[1]9_Xa Ia KDam'!AJ46+'[1]10_Off'!AJ46+'[1]11_Off'!AJ46+'[1]12_Off'!AJ46+'[1]13_Off'!AJ46+'[1]14_Off'!AJ46+'[1]15_Off'!AJ46</f>
        <v>0</v>
      </c>
      <c r="AK47" s="399">
        <f>'[1]1_Xa Ia Trok'!AK46+'[1]2_Xa Ia Mron'!AK46+'[1]3_Xa Kim Tan'!AK46+'[1]4_Xa Chu Rang'!AK46+'[1]5_Xa Po To'!AK46+'[1]6_Xa Ia Broai'!AK46+'[1]7_Xa Ia Tul'!AK46+'[1]8_Xa Chu Mo'!AK46+'[1]9_Xa Ia KDam'!AK46+'[1]10_Off'!AK46+'[1]11_Off'!AK46+'[1]12_Off'!AK46+'[1]13_Off'!AK46+'[1]14_Off'!AK46+'[1]15_Off'!AK46</f>
        <v>0</v>
      </c>
      <c r="AL47" s="399">
        <f>'[1]1_Xa Ia Trok'!AL46+'[1]2_Xa Ia Mron'!AL46+'[1]3_Xa Kim Tan'!AL46+'[1]4_Xa Chu Rang'!AL46+'[1]5_Xa Po To'!AL46+'[1]6_Xa Ia Broai'!AL46+'[1]7_Xa Ia Tul'!AL46+'[1]8_Xa Chu Mo'!AL46+'[1]9_Xa Ia KDam'!AL46+'[1]10_Off'!AL46+'[1]11_Off'!AL46+'[1]12_Off'!AL46+'[1]13_Off'!AL46+'[1]14_Off'!AL46+'[1]15_Off'!AL46</f>
        <v>0</v>
      </c>
      <c r="AM47" s="399">
        <f>'[1]1_Xa Ia Trok'!AM46+'[1]2_Xa Ia Mron'!AM46+'[1]3_Xa Kim Tan'!AM46+'[1]4_Xa Chu Rang'!AM46+'[1]5_Xa Po To'!AM46+'[1]6_Xa Ia Broai'!AM46+'[1]7_Xa Ia Tul'!AM46+'[1]8_Xa Chu Mo'!AM46+'[1]9_Xa Ia KDam'!AM46+'[1]10_Off'!AM46+'[1]11_Off'!AM46+'[1]12_Off'!AM46+'[1]13_Off'!AM46+'[1]14_Off'!AM46+'[1]15_Off'!AM46</f>
        <v>0</v>
      </c>
      <c r="AN47" s="399">
        <f>'[1]1_Xa Ia Trok'!AN46+'[1]2_Xa Ia Mron'!AN46+'[1]3_Xa Kim Tan'!AN46+'[1]4_Xa Chu Rang'!AN46+'[1]5_Xa Po To'!AN46+'[1]6_Xa Ia Broai'!AN46+'[1]7_Xa Ia Tul'!AN46+'[1]8_Xa Chu Mo'!AN46+'[1]9_Xa Ia KDam'!AN46+'[1]10_Off'!AN46+'[1]11_Off'!AN46+'[1]12_Off'!AN46+'[1]13_Off'!AN46+'[1]14_Off'!AN46+'[1]15_Off'!AN46</f>
        <v>0</v>
      </c>
      <c r="AO47" s="399">
        <f>'[1]1_Xa Ia Trok'!AO46+'[1]2_Xa Ia Mron'!AO46+'[1]3_Xa Kim Tan'!AO46+'[1]4_Xa Chu Rang'!AO46+'[1]5_Xa Po To'!AO46+'[1]6_Xa Ia Broai'!AO46+'[1]7_Xa Ia Tul'!AO46+'[1]8_Xa Chu Mo'!AO46+'[1]9_Xa Ia KDam'!AO46+'[1]10_Off'!AO46+'[1]11_Off'!AO46+'[1]12_Off'!AO46+'[1]13_Off'!AO46+'[1]14_Off'!AO46+'[1]15_Off'!AO46</f>
        <v>0</v>
      </c>
      <c r="AP47" s="399">
        <f>'[1]1_Xa Ia Trok'!AP46+'[1]2_Xa Ia Mron'!AP46+'[1]3_Xa Kim Tan'!AP46+'[1]4_Xa Chu Rang'!AP46+'[1]5_Xa Po To'!AP46+'[1]6_Xa Ia Broai'!AP46+'[1]7_Xa Ia Tul'!AP46+'[1]8_Xa Chu Mo'!AP46+'[1]9_Xa Ia KDam'!AP46+'[1]10_Off'!AP46+'[1]11_Off'!AP46+'[1]12_Off'!AP46+'[1]13_Off'!AP46+'[1]14_Off'!AP46+'[1]15_Off'!AP46</f>
        <v>0</v>
      </c>
      <c r="AQ47" s="399">
        <f>'[1]1_Xa Ia Trok'!AQ46+'[1]2_Xa Ia Mron'!AQ46+'[1]3_Xa Kim Tan'!AQ46+'[1]4_Xa Chu Rang'!AQ46+'[1]5_Xa Po To'!AQ46+'[1]6_Xa Ia Broai'!AQ46+'[1]7_Xa Ia Tul'!AQ46+'[1]8_Xa Chu Mo'!AQ46+'[1]9_Xa Ia KDam'!AQ46+'[1]10_Off'!AQ46+'[1]11_Off'!AQ46+'[1]12_Off'!AQ46+'[1]13_Off'!AQ46+'[1]14_Off'!AQ46+'[1]15_Off'!AQ46</f>
        <v>2438.6249270000003</v>
      </c>
      <c r="AR47" s="399">
        <f>'[1]1_Xa Ia Trok'!AR46+'[1]2_Xa Ia Mron'!AR46+'[1]3_Xa Kim Tan'!AR46+'[1]4_Xa Chu Rang'!AR46+'[1]5_Xa Po To'!AR46+'[1]6_Xa Ia Broai'!AR46+'[1]7_Xa Ia Tul'!AR46+'[1]8_Xa Chu Mo'!AR46+'[1]9_Xa Ia KDam'!AR46+'[1]10_Off'!AR46+'[1]11_Off'!AR46+'[1]12_Off'!AR46+'[1]13_Off'!AR46+'[1]14_Off'!AR46+'[1]15_Off'!AR46</f>
        <v>527.94000000000005</v>
      </c>
      <c r="AS47" s="399">
        <f>'[1]1_Xa Ia Trok'!AS46+'[1]2_Xa Ia Mron'!AS46+'[1]3_Xa Kim Tan'!AS46+'[1]4_Xa Chu Rang'!AS46+'[1]5_Xa Po To'!AS46+'[1]6_Xa Ia Broai'!AS46+'[1]7_Xa Ia Tul'!AS46+'[1]8_Xa Chu Mo'!AS46+'[1]9_Xa Ia KDam'!AS46+'[1]10_Off'!AS46+'[1]11_Off'!AS46+'[1]12_Off'!AS46+'[1]13_Off'!AS46+'[1]14_Off'!AS46+'[1]15_Off'!AS46</f>
        <v>2438.6249270000003</v>
      </c>
    </row>
    <row r="48" spans="1:45" s="133" customFormat="1" ht="21" customHeight="1" x14ac:dyDescent="0.25">
      <c r="A48" s="402"/>
      <c r="B48" s="374" t="s">
        <v>174</v>
      </c>
      <c r="C48" s="1"/>
      <c r="D48" s="304"/>
      <c r="E48" s="395">
        <f>SUM(F48:O48)-G48</f>
        <v>879.61999999999989</v>
      </c>
      <c r="F48" s="301">
        <f>F9+F20+F47</f>
        <v>0</v>
      </c>
      <c r="G48" s="301">
        <f t="shared" ref="G48:AO48" si="1">G9+G20+G47</f>
        <v>0</v>
      </c>
      <c r="H48" s="301">
        <f t="shared" si="1"/>
        <v>225.34999999999991</v>
      </c>
      <c r="I48" s="301">
        <f t="shared" si="1"/>
        <v>0</v>
      </c>
      <c r="J48" s="301">
        <f t="shared" si="1"/>
        <v>0</v>
      </c>
      <c r="K48" s="301">
        <f t="shared" si="1"/>
        <v>0</v>
      </c>
      <c r="L48" s="301">
        <f t="shared" si="1"/>
        <v>495</v>
      </c>
      <c r="M48" s="301">
        <f t="shared" si="1"/>
        <v>0</v>
      </c>
      <c r="N48" s="301">
        <f t="shared" si="1"/>
        <v>0</v>
      </c>
      <c r="O48" s="301">
        <f t="shared" si="1"/>
        <v>159.26999999999998</v>
      </c>
      <c r="P48" s="395">
        <f>P9+P20+P47</f>
        <v>202.45339999999999</v>
      </c>
      <c r="Q48" s="301">
        <f t="shared" si="1"/>
        <v>0</v>
      </c>
      <c r="R48" s="301">
        <f t="shared" si="1"/>
        <v>0.45999999999999996</v>
      </c>
      <c r="S48" s="301">
        <f t="shared" si="1"/>
        <v>0</v>
      </c>
      <c r="T48" s="301">
        <f t="shared" si="1"/>
        <v>0</v>
      </c>
      <c r="U48" s="301">
        <f t="shared" si="1"/>
        <v>0</v>
      </c>
      <c r="V48" s="301">
        <f t="shared" si="1"/>
        <v>14.571999999999999</v>
      </c>
      <c r="W48" s="301">
        <f t="shared" si="1"/>
        <v>3.6500000000000004</v>
      </c>
      <c r="X48" s="301">
        <f t="shared" si="1"/>
        <v>0</v>
      </c>
      <c r="Y48" s="301">
        <f t="shared" si="1"/>
        <v>1436.3968999999997</v>
      </c>
      <c r="Z48" s="301">
        <f t="shared" si="1"/>
        <v>0</v>
      </c>
      <c r="AA48" s="301">
        <f>AA9+AA20+AA47</f>
        <v>73.86</v>
      </c>
      <c r="AB48" s="301">
        <f t="shared" si="1"/>
        <v>0.18</v>
      </c>
      <c r="AC48" s="301">
        <f t="shared" si="1"/>
        <v>125.79</v>
      </c>
      <c r="AD48" s="301">
        <f t="shared" si="1"/>
        <v>0</v>
      </c>
      <c r="AE48" s="301">
        <f t="shared" si="1"/>
        <v>0</v>
      </c>
      <c r="AF48" s="301">
        <f t="shared" si="1"/>
        <v>0</v>
      </c>
      <c r="AG48" s="301">
        <f t="shared" si="1"/>
        <v>0</v>
      </c>
      <c r="AH48" s="301">
        <f t="shared" si="1"/>
        <v>0</v>
      </c>
      <c r="AI48" s="301">
        <f t="shared" si="1"/>
        <v>10.5</v>
      </c>
      <c r="AJ48" s="301">
        <f t="shared" si="1"/>
        <v>36.81</v>
      </c>
      <c r="AK48" s="301">
        <f t="shared" si="1"/>
        <v>4.589999999999999</v>
      </c>
      <c r="AL48" s="301">
        <f t="shared" si="1"/>
        <v>3.58</v>
      </c>
      <c r="AM48" s="301">
        <f t="shared" si="1"/>
        <v>0</v>
      </c>
      <c r="AN48" s="301">
        <f t="shared" si="1"/>
        <v>0</v>
      </c>
      <c r="AO48" s="301">
        <f t="shared" si="1"/>
        <v>0</v>
      </c>
      <c r="AP48" s="301">
        <f>AP9+AP20+AP47</f>
        <v>0</v>
      </c>
      <c r="AQ48" s="301">
        <f>AQ9+AQ20</f>
        <v>0</v>
      </c>
      <c r="AR48" s="304"/>
      <c r="AS48" s="305"/>
    </row>
    <row r="49" spans="1:45" s="69" customFormat="1" ht="24" customHeight="1" thickBot="1" x14ac:dyDescent="0.3">
      <c r="A49" s="405"/>
      <c r="B49" s="406" t="s">
        <v>359</v>
      </c>
      <c r="C49" s="406"/>
      <c r="D49" s="406">
        <f>E49+P49+AQ49</f>
        <v>86859.540945999994</v>
      </c>
      <c r="E49" s="406">
        <f>F49+SUM(H49:O49)</f>
        <v>78964.104771999991</v>
      </c>
      <c r="F49" s="406">
        <f>F48+F10</f>
        <v>7221.0647979999994</v>
      </c>
      <c r="G49" s="406">
        <f>G48+G11</f>
        <v>3499.2540020000001</v>
      </c>
      <c r="H49" s="406">
        <f>H48+H12</f>
        <v>21354.825397999997</v>
      </c>
      <c r="I49" s="406">
        <f>I48+I13</f>
        <v>3547.0699999999997</v>
      </c>
      <c r="J49" s="406">
        <f>J48+J14</f>
        <v>5168.4040289999994</v>
      </c>
      <c r="K49" s="406">
        <f>K48+K15</f>
        <v>0</v>
      </c>
      <c r="L49" s="406">
        <f>L48+L16</f>
        <v>41390.531188999994</v>
      </c>
      <c r="M49" s="406">
        <f>M48+M17</f>
        <v>41.334575000000001</v>
      </c>
      <c r="N49" s="406">
        <f>N48+N18</f>
        <v>0</v>
      </c>
      <c r="O49" s="406">
        <f>O48+O19</f>
        <v>240.87478299999998</v>
      </c>
      <c r="P49" s="406">
        <f>SUM(Q49:AP49)</f>
        <v>5456.8112469999987</v>
      </c>
      <c r="Q49" s="406">
        <f>Q48+Q21</f>
        <v>27.571717</v>
      </c>
      <c r="R49" s="406">
        <f>R48+R22</f>
        <v>2.7399999999999998</v>
      </c>
      <c r="S49" s="406">
        <f>S48+S23</f>
        <v>0</v>
      </c>
      <c r="T49" s="406">
        <f>T48+T24</f>
        <v>0.47</v>
      </c>
      <c r="U49" s="406">
        <f>U48+U25</f>
        <v>0</v>
      </c>
      <c r="V49" s="406">
        <f>V48+V26</f>
        <v>16.313457</v>
      </c>
      <c r="W49" s="406">
        <f>W48+W27</f>
        <v>54.945417999999997</v>
      </c>
      <c r="X49" s="406">
        <f>X48+X28</f>
        <v>0</v>
      </c>
      <c r="Y49" s="406">
        <f>Y48+Y29</f>
        <v>2328.2668999999996</v>
      </c>
      <c r="Z49" s="406">
        <f>Z48+Z30</f>
        <v>0</v>
      </c>
      <c r="AA49" s="406">
        <f>AA48+AA31</f>
        <v>73.86</v>
      </c>
      <c r="AB49" s="406">
        <f>AB48+AB32</f>
        <v>6.5027679999999997</v>
      </c>
      <c r="AC49" s="406">
        <f>AC48+AC33</f>
        <v>842.67190700000003</v>
      </c>
      <c r="AD49" s="406">
        <f>AD48+AD34</f>
        <v>0</v>
      </c>
      <c r="AE49" s="406">
        <f>AE48+AE35</f>
        <v>18.266892000000002</v>
      </c>
      <c r="AF49" s="406">
        <f>AF48+AF36</f>
        <v>67.87</v>
      </c>
      <c r="AG49" s="406">
        <f>AG48+AG37</f>
        <v>0</v>
      </c>
      <c r="AH49" s="406">
        <f>AH48+AH38</f>
        <v>2.881602</v>
      </c>
      <c r="AI49" s="406">
        <f>AI48+AI39</f>
        <v>71.390589000000006</v>
      </c>
      <c r="AJ49" s="406">
        <f>AJ48+AJ40</f>
        <v>87.757811000000004</v>
      </c>
      <c r="AK49" s="406">
        <f>AK48+AK41</f>
        <v>5.3299999999999992</v>
      </c>
      <c r="AL49" s="406">
        <f>AL48+AL42</f>
        <v>3.58</v>
      </c>
      <c r="AM49" s="406">
        <f>AM48+AM43</f>
        <v>0</v>
      </c>
      <c r="AN49" s="406">
        <f>AN48+AN44</f>
        <v>1829.0367119999999</v>
      </c>
      <c r="AO49" s="406">
        <f>AO48+AO45</f>
        <v>17.355474000000001</v>
      </c>
      <c r="AP49" s="406">
        <f>AP48+AP46</f>
        <v>0</v>
      </c>
      <c r="AQ49" s="406">
        <f>AQ47+AQ48</f>
        <v>2438.6249270000003</v>
      </c>
      <c r="AR49" s="406"/>
      <c r="AS49" s="406"/>
    </row>
    <row r="50" spans="1:45" s="407" customFormat="1" hidden="1" x14ac:dyDescent="0.25">
      <c r="D50" s="306"/>
      <c r="E50" s="306"/>
      <c r="F50" s="306"/>
      <c r="G50" s="307"/>
      <c r="H50" s="306"/>
      <c r="I50" s="306"/>
      <c r="J50" s="306"/>
      <c r="K50" s="306"/>
      <c r="L50" s="306"/>
      <c r="M50" s="306"/>
      <c r="N50" s="306"/>
      <c r="O50" s="306"/>
      <c r="P50" s="308"/>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row>
    <row r="51" spans="1:45" hidden="1" x14ac:dyDescent="0.25"/>
    <row r="52" spans="1:45" hidden="1" x14ac:dyDescent="0.25"/>
    <row r="53" spans="1:45" hidden="1" x14ac:dyDescent="0.25">
      <c r="Z53" s="408" t="str">
        <f>Title!C23</f>
        <v>Designed by:  Nguyễn Ninh Hải - Nong Lam University | Phone: 0937.359.888</v>
      </c>
    </row>
    <row r="54" spans="1:45" hidden="1" x14ac:dyDescent="0.25">
      <c r="Z54" s="408" t="str">
        <f>Title!C24</f>
        <v>Email: Nguyenninhhaii@gmail.com | Ngninhhai@hcmuaf.edu.vn</v>
      </c>
    </row>
    <row r="55" spans="1:45" hidden="1" x14ac:dyDescent="0.25">
      <c r="Z55" s="408" t="str">
        <f>Title!C25</f>
        <v>Website: https://sites.google.com/view/nguyenninhhai/</v>
      </c>
    </row>
  </sheetData>
  <mergeCells count="15">
    <mergeCell ref="A4:Z4"/>
    <mergeCell ref="A3:Z3"/>
    <mergeCell ref="A2:Z2"/>
    <mergeCell ref="AR5:AR7"/>
    <mergeCell ref="AS5:AS7"/>
    <mergeCell ref="A5:A7"/>
    <mergeCell ref="B5:B7"/>
    <mergeCell ref="C5:C7"/>
    <mergeCell ref="D5:D7"/>
    <mergeCell ref="E5:AQ5"/>
    <mergeCell ref="E6:E7"/>
    <mergeCell ref="F6:O6"/>
    <mergeCell ref="P6:P7"/>
    <mergeCell ref="Q6:AP6"/>
    <mergeCell ref="AQ6:AQ7"/>
  </mergeCells>
  <pageMargins left="0.25" right="0" top="0.35" bottom="0.25" header="0.05" footer="0.05"/>
  <pageSetup paperSize="8"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6"/>
  <sheetViews>
    <sheetView zoomScaleNormal="100" workbookViewId="0">
      <pane xSplit="4" ySplit="7" topLeftCell="E8" activePane="bottomRight" state="frozen"/>
      <selection activeCell="L20" sqref="L20"/>
      <selection pane="topRight" activeCell="L20" sqref="L20"/>
      <selection pane="bottomLeft" activeCell="L20" sqref="L20"/>
      <selection pane="bottomRight" activeCell="AS86" sqref="AS86"/>
    </sheetView>
  </sheetViews>
  <sheetFormatPr defaultColWidth="11.42578125" defaultRowHeight="11.25" x14ac:dyDescent="0.25"/>
  <cols>
    <col min="1" max="1" width="5.28515625" style="318" customWidth="1"/>
    <col min="2" max="2" width="35" style="318" bestFit="1" customWidth="1"/>
    <col min="3" max="3" width="4.7109375" style="318" customWidth="1"/>
    <col min="4" max="4" width="10.7109375" style="318" customWidth="1"/>
    <col min="5" max="5" width="10" style="319" customWidth="1"/>
    <col min="6" max="6" width="9" style="318" bestFit="1" customWidth="1"/>
    <col min="7" max="7" width="9.7109375" style="320" hidden="1" customWidth="1"/>
    <col min="8" max="10" width="10" style="318" bestFit="1" customWidth="1"/>
    <col min="11" max="11" width="6.85546875" style="318" hidden="1" customWidth="1"/>
    <col min="12" max="12" width="10" style="318" bestFit="1" customWidth="1"/>
    <col min="13" max="13" width="6" style="318" bestFit="1" customWidth="1"/>
    <col min="14" max="14" width="5.28515625" style="318" hidden="1" customWidth="1"/>
    <col min="15" max="15" width="7" style="318" bestFit="1" customWidth="1"/>
    <col min="16" max="16" width="9" style="319" bestFit="1" customWidth="1"/>
    <col min="17" max="17" width="7.7109375" style="318" bestFit="1" customWidth="1"/>
    <col min="18" max="18" width="6.7109375" style="318" bestFit="1" customWidth="1"/>
    <col min="19" max="19" width="7.7109375" style="318" bestFit="1" customWidth="1"/>
    <col min="20" max="20" width="6" style="318" bestFit="1" customWidth="1"/>
    <col min="21" max="22" width="6.7109375" style="318" bestFit="1" customWidth="1"/>
    <col min="23" max="23" width="7.7109375" style="318" bestFit="1" customWidth="1"/>
    <col min="24" max="24" width="6.7109375" style="318" customWidth="1"/>
    <col min="25" max="25" width="9" style="318" bestFit="1" customWidth="1"/>
    <col min="26" max="26" width="7" style="318" customWidth="1"/>
    <col min="27" max="28" width="6.7109375" style="318" bestFit="1" customWidth="1"/>
    <col min="29" max="29" width="9.28515625" style="318" bestFit="1" customWidth="1"/>
    <col min="30" max="30" width="7.7109375" style="318" bestFit="1" customWidth="1"/>
    <col min="31" max="31" width="6.7109375" style="318" bestFit="1" customWidth="1"/>
    <col min="32" max="32" width="6" style="318" bestFit="1" customWidth="1"/>
    <col min="33" max="33" width="4.7109375" style="318" customWidth="1"/>
    <col min="34" max="34" width="6.7109375" style="318" bestFit="1" customWidth="1"/>
    <col min="35" max="36" width="7.7109375" style="318" bestFit="1" customWidth="1"/>
    <col min="37" max="37" width="6.7109375" style="318" bestFit="1" customWidth="1"/>
    <col min="38" max="38" width="7.7109375" style="318" bestFit="1" customWidth="1"/>
    <col min="39" max="39" width="5.7109375" style="318" bestFit="1" customWidth="1"/>
    <col min="40" max="40" width="8.28515625" style="318" bestFit="1" customWidth="1"/>
    <col min="41" max="41" width="9.28515625" style="318" bestFit="1" customWidth="1"/>
    <col min="42" max="42" width="7.7109375" style="318" bestFit="1" customWidth="1"/>
    <col min="43" max="43" width="9.28515625" style="321" bestFit="1" customWidth="1"/>
    <col min="44" max="44" width="9" style="318" bestFit="1" customWidth="1"/>
    <col min="45" max="45" width="10.85546875" style="318" customWidth="1"/>
    <col min="46" max="47" width="9.140625" style="318" hidden="1" customWidth="1"/>
    <col min="48" max="48" width="10" style="318" hidden="1" customWidth="1"/>
    <col min="49" max="51" width="9.140625" style="318" hidden="1" customWidth="1"/>
    <col min="52" max="52" width="11.42578125" style="318" customWidth="1"/>
    <col min="53" max="53" width="10.28515625" style="318" hidden="1" customWidth="1"/>
    <col min="54" max="54" width="0" style="318" hidden="1" customWidth="1"/>
    <col min="55" max="55" width="9.85546875" style="318" bestFit="1" customWidth="1"/>
    <col min="56" max="16384" width="11.42578125" style="318"/>
  </cols>
  <sheetData>
    <row r="1" spans="1:57" ht="15.75" x14ac:dyDescent="0.25">
      <c r="A1" s="216" t="s">
        <v>10</v>
      </c>
      <c r="E1" s="322"/>
      <c r="F1" s="323"/>
      <c r="H1" s="323"/>
      <c r="P1" s="322"/>
      <c r="Q1" s="323"/>
    </row>
    <row r="2" spans="1:57" s="324" customFormat="1" ht="23.25" x14ac:dyDescent="0.25">
      <c r="A2" s="1085" t="s">
        <v>360</v>
      </c>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c r="AE2" s="1085"/>
      <c r="AF2" s="1085"/>
      <c r="AG2" s="1085"/>
      <c r="AH2" s="1085"/>
      <c r="AI2" s="1085"/>
      <c r="AJ2" s="1085"/>
      <c r="AK2" s="1085"/>
      <c r="AL2" s="1085"/>
      <c r="AM2" s="1085"/>
      <c r="AN2" s="1085"/>
      <c r="AO2" s="1085"/>
      <c r="AP2" s="1085"/>
      <c r="AQ2" s="1085"/>
      <c r="AR2" s="1085"/>
      <c r="AS2" s="1085"/>
    </row>
    <row r="3" spans="1:57" s="324" customFormat="1" ht="18.75" x14ac:dyDescent="0.25">
      <c r="A3" s="1086" t="str">
        <f>Title!A3</f>
        <v>HUYỆN IA PA - TỈNH GIA LAI</v>
      </c>
      <c r="B3" s="1086"/>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row>
    <row r="4" spans="1:57" ht="15.75" thickBot="1" x14ac:dyDescent="0.3">
      <c r="A4" s="1215" t="s">
        <v>16</v>
      </c>
      <c r="B4" s="1215"/>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1:57" s="113" customFormat="1" ht="15.75" customHeight="1" x14ac:dyDescent="0.25">
      <c r="A5" s="1117" t="s">
        <v>0</v>
      </c>
      <c r="B5" s="1119" t="s">
        <v>17</v>
      </c>
      <c r="C5" s="1119" t="s">
        <v>171</v>
      </c>
      <c r="D5" s="1193" t="s">
        <v>361</v>
      </c>
      <c r="E5" s="1119" t="s">
        <v>272</v>
      </c>
      <c r="F5" s="1119"/>
      <c r="G5" s="1119"/>
      <c r="H5" s="1119"/>
      <c r="I5" s="1119"/>
      <c r="J5" s="1119"/>
      <c r="K5" s="1119"/>
      <c r="L5" s="1119"/>
      <c r="M5" s="1119"/>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19"/>
      <c r="AK5" s="1119"/>
      <c r="AL5" s="1119"/>
      <c r="AM5" s="1119"/>
      <c r="AN5" s="1119"/>
      <c r="AO5" s="1119"/>
      <c r="AP5" s="1119"/>
      <c r="AQ5" s="1119"/>
      <c r="AR5" s="1119" t="s">
        <v>172</v>
      </c>
      <c r="AS5" s="1216" t="s">
        <v>362</v>
      </c>
    </row>
    <row r="6" spans="1:57" s="113" customFormat="1" ht="15.75" customHeight="1" x14ac:dyDescent="0.25">
      <c r="A6" s="1118"/>
      <c r="B6" s="1120"/>
      <c r="C6" s="1120"/>
      <c r="D6" s="1219"/>
      <c r="E6" s="1218" t="s">
        <v>23</v>
      </c>
      <c r="F6" s="1120" t="s">
        <v>242</v>
      </c>
      <c r="G6" s="1120"/>
      <c r="H6" s="1120"/>
      <c r="I6" s="1120"/>
      <c r="J6" s="1120"/>
      <c r="K6" s="1120"/>
      <c r="L6" s="1120"/>
      <c r="M6" s="1120"/>
      <c r="N6" s="1120"/>
      <c r="O6" s="1120"/>
      <c r="P6" s="1218" t="s">
        <v>45</v>
      </c>
      <c r="Q6" s="1120" t="s">
        <v>243</v>
      </c>
      <c r="R6" s="1120"/>
      <c r="S6" s="1120"/>
      <c r="T6" s="1120"/>
      <c r="U6" s="1120"/>
      <c r="V6" s="1120"/>
      <c r="W6" s="1120"/>
      <c r="X6" s="1120"/>
      <c r="Y6" s="1120"/>
      <c r="Z6" s="1120"/>
      <c r="AA6" s="1120"/>
      <c r="AB6" s="1120"/>
      <c r="AC6" s="1120"/>
      <c r="AD6" s="1120"/>
      <c r="AE6" s="1120"/>
      <c r="AF6" s="1120"/>
      <c r="AG6" s="1120"/>
      <c r="AH6" s="1120"/>
      <c r="AI6" s="1120"/>
      <c r="AJ6" s="1120"/>
      <c r="AK6" s="1120"/>
      <c r="AL6" s="1120"/>
      <c r="AM6" s="1120"/>
      <c r="AN6" s="1120"/>
      <c r="AO6" s="1120"/>
      <c r="AP6" s="1120"/>
      <c r="AQ6" s="1218" t="s">
        <v>99</v>
      </c>
      <c r="AR6" s="1120"/>
      <c r="AS6" s="1217"/>
    </row>
    <row r="7" spans="1:57" s="113" customFormat="1" ht="12.75" x14ac:dyDescent="0.25">
      <c r="A7" s="1118"/>
      <c r="B7" s="1120"/>
      <c r="C7" s="1120"/>
      <c r="D7" s="1194"/>
      <c r="E7" s="1218"/>
      <c r="F7" s="82" t="s">
        <v>25</v>
      </c>
      <c r="G7" s="206" t="s">
        <v>27</v>
      </c>
      <c r="H7" s="82" t="s">
        <v>29</v>
      </c>
      <c r="I7" s="82" t="s">
        <v>31</v>
      </c>
      <c r="J7" s="82" t="s">
        <v>33</v>
      </c>
      <c r="K7" s="82" t="s">
        <v>35</v>
      </c>
      <c r="L7" s="82" t="s">
        <v>37</v>
      </c>
      <c r="M7" s="82" t="s">
        <v>39</v>
      </c>
      <c r="N7" s="82" t="s">
        <v>41</v>
      </c>
      <c r="O7" s="82" t="s">
        <v>43</v>
      </c>
      <c r="P7" s="1218"/>
      <c r="Q7" s="82" t="s">
        <v>47</v>
      </c>
      <c r="R7" s="82" t="s">
        <v>49</v>
      </c>
      <c r="S7" s="82" t="s">
        <v>51</v>
      </c>
      <c r="T7" s="82" t="s">
        <v>53</v>
      </c>
      <c r="U7" s="82" t="s">
        <v>55</v>
      </c>
      <c r="V7" s="82" t="s">
        <v>57</v>
      </c>
      <c r="W7" s="82" t="s">
        <v>59</v>
      </c>
      <c r="X7" s="82" t="s">
        <v>61</v>
      </c>
      <c r="Y7" s="82" t="s">
        <v>63</v>
      </c>
      <c r="Z7" s="82" t="s">
        <v>65</v>
      </c>
      <c r="AA7" s="82" t="s">
        <v>67</v>
      </c>
      <c r="AB7" s="82" t="s">
        <v>69</v>
      </c>
      <c r="AC7" s="82" t="s">
        <v>71</v>
      </c>
      <c r="AD7" s="82" t="s">
        <v>73</v>
      </c>
      <c r="AE7" s="82" t="s">
        <v>75</v>
      </c>
      <c r="AF7" s="82" t="s">
        <v>77</v>
      </c>
      <c r="AG7" s="82" t="s">
        <v>79</v>
      </c>
      <c r="AH7" s="82" t="s">
        <v>81</v>
      </c>
      <c r="AI7" s="82" t="s">
        <v>83</v>
      </c>
      <c r="AJ7" s="82" t="s">
        <v>85</v>
      </c>
      <c r="AK7" s="82" t="s">
        <v>87</v>
      </c>
      <c r="AL7" s="82" t="s">
        <v>89</v>
      </c>
      <c r="AM7" s="82" t="s">
        <v>91</v>
      </c>
      <c r="AN7" s="82" t="s">
        <v>93</v>
      </c>
      <c r="AO7" s="82" t="s">
        <v>95</v>
      </c>
      <c r="AP7" s="82" t="s">
        <v>97</v>
      </c>
      <c r="AQ7" s="1218"/>
      <c r="AR7" s="1120"/>
      <c r="AS7" s="1217"/>
    </row>
    <row r="8" spans="1:57" s="97" customFormat="1" ht="21.95" customHeight="1" x14ac:dyDescent="0.25">
      <c r="A8" s="295"/>
      <c r="B8" s="103" t="s">
        <v>173</v>
      </c>
      <c r="C8" s="296"/>
      <c r="D8" s="301">
        <f>D9+D20+D47</f>
        <v>86859.540945999994</v>
      </c>
      <c r="E8" s="497"/>
      <c r="F8" s="301"/>
      <c r="G8" s="302"/>
      <c r="H8" s="301"/>
      <c r="I8" s="301"/>
      <c r="J8" s="301"/>
      <c r="K8" s="301"/>
      <c r="L8" s="301"/>
      <c r="M8" s="301"/>
      <c r="N8" s="301"/>
      <c r="O8" s="301"/>
      <c r="P8" s="497"/>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497"/>
      <c r="AR8" s="301"/>
      <c r="AS8" s="303">
        <f>AS9+AS20+AS47</f>
        <v>86859.540946000008</v>
      </c>
      <c r="AT8" s="325">
        <f>AS8-D8</f>
        <v>0</v>
      </c>
      <c r="AX8" s="137">
        <f>AS8-D8</f>
        <v>0</v>
      </c>
      <c r="BC8" s="325">
        <f>AS8-D8</f>
        <v>0</v>
      </c>
    </row>
    <row r="9" spans="1:57" s="327" customFormat="1" ht="15.95" customHeight="1" x14ac:dyDescent="0.25">
      <c r="A9" s="494">
        <v>1</v>
      </c>
      <c r="B9" s="495" t="s">
        <v>22</v>
      </c>
      <c r="C9" s="496" t="s">
        <v>23</v>
      </c>
      <c r="D9" s="497">
        <f>SUM(D10:D19)-D11</f>
        <v>79949.540271999998</v>
      </c>
      <c r="E9" s="497">
        <f>SUM(F9:O9)</f>
        <v>357.11999999999989</v>
      </c>
      <c r="F9" s="497">
        <f>'[4]1_Xa Ia Trok'!F8+'[4]2_Xa Ia Mron'!F8+'[4]3_Xa Kim Tan'!F8+'[4]4_Xa Chu Rang'!F8+'[4]5_Xa Po To'!F8+'[4]6_Xa Ia Broai'!F8+'[4]7_Xa Ia Tul'!F8+'[4]8_Xa Chu Mo'!F8+'[4]9_Xa Ia KDam'!F8+'[4]10_Off'!F8+'[4]11_Off'!F8+'[4]12_Off'!F8+'[4]13_Off'!F8+'[4]14_Off'!F8+'[4]15_Off'!F8</f>
        <v>0</v>
      </c>
      <c r="G9" s="497">
        <f>'[4]1_Xa Ia Trok'!G8+'[4]2_Xa Ia Mron'!G8+'[4]3_Xa Kim Tan'!G8+'[4]4_Xa Chu Rang'!G8+'[4]5_Xa Po To'!G8+'[4]6_Xa Ia Broai'!G8+'[4]7_Xa Ia Tul'!G8+'[4]8_Xa Chu Mo'!G8+'[4]9_Xa Ia KDam'!G8+'[4]10_Off'!G8+'[4]11_Off'!G8+'[4]12_Off'!G8+'[4]13_Off'!G8+'[4]14_Off'!G8+'[4]15_Off'!G8</f>
        <v>0</v>
      </c>
      <c r="H9" s="497">
        <f>'[4]1_Xa Ia Trok'!H8+'[4]2_Xa Ia Mron'!H8+'[4]3_Xa Kim Tan'!H8+'[4]4_Xa Chu Rang'!H8+'[4]5_Xa Po To'!H8+'[4]6_Xa Ia Broai'!H8+'[4]7_Xa Ia Tul'!H8+'[4]8_Xa Chu Mo'!H8+'[4]9_Xa Ia KDam'!H8+'[4]10_Off'!H8+'[4]11_Off'!H8+'[4]12_Off'!H8+'[4]13_Off'!H8+'[4]14_Off'!H8+'[4]15_Off'!H8</f>
        <v>197.84999999999991</v>
      </c>
      <c r="I9" s="497">
        <f>'[4]1_Xa Ia Trok'!I8+'[4]2_Xa Ia Mron'!I8+'[4]3_Xa Kim Tan'!I8+'[4]4_Xa Chu Rang'!I8+'[4]5_Xa Po To'!I8+'[4]6_Xa Ia Broai'!I8+'[4]7_Xa Ia Tul'!I8+'[4]8_Xa Chu Mo'!I8+'[4]9_Xa Ia KDam'!I8+'[4]10_Off'!I8+'[4]11_Off'!I8+'[4]12_Off'!I8+'[4]13_Off'!I8+'[4]14_Off'!I8+'[4]15_Off'!I8</f>
        <v>0</v>
      </c>
      <c r="J9" s="497">
        <f>'[4]1_Xa Ia Trok'!J8+'[4]2_Xa Ia Mron'!J8+'[4]3_Xa Kim Tan'!J8+'[4]4_Xa Chu Rang'!J8+'[4]5_Xa Po To'!J8+'[4]6_Xa Ia Broai'!J8+'[4]7_Xa Ia Tul'!J8+'[4]8_Xa Chu Mo'!J8+'[4]9_Xa Ia KDam'!J8+'[4]10_Off'!J8+'[4]11_Off'!J8+'[4]12_Off'!J8+'[4]13_Off'!J8+'[4]14_Off'!J8+'[4]15_Off'!J8</f>
        <v>0</v>
      </c>
      <c r="K9" s="497">
        <f>'[4]1_Xa Ia Trok'!K8+'[4]2_Xa Ia Mron'!K8+'[4]3_Xa Kim Tan'!K8+'[4]4_Xa Chu Rang'!K8+'[4]5_Xa Po To'!K8+'[4]6_Xa Ia Broai'!K8+'[4]7_Xa Ia Tul'!K8+'[4]8_Xa Chu Mo'!K8+'[4]9_Xa Ia KDam'!K8+'[4]10_Off'!K8+'[4]11_Off'!K8+'[4]12_Off'!K8+'[4]13_Off'!K8+'[4]14_Off'!K8+'[4]15_Off'!K8</f>
        <v>0</v>
      </c>
      <c r="L9" s="497">
        <f>'[4]1_Xa Ia Trok'!L8+'[4]2_Xa Ia Mron'!L8+'[4]3_Xa Kim Tan'!L8+'[4]4_Xa Chu Rang'!L8+'[4]5_Xa Po To'!L8+'[4]6_Xa Ia Broai'!L8+'[4]7_Xa Ia Tul'!L8+'[4]8_Xa Chu Mo'!L8+'[4]9_Xa Ia KDam'!L8+'[4]10_Off'!L8+'[4]11_Off'!L8+'[4]12_Off'!L8+'[4]13_Off'!L8+'[4]14_Off'!L8+'[4]15_Off'!L8</f>
        <v>0</v>
      </c>
      <c r="M9" s="497">
        <f>'[4]1_Xa Ia Trok'!M8+'[4]2_Xa Ia Mron'!M8+'[4]3_Xa Kim Tan'!M8+'[4]4_Xa Chu Rang'!M8+'[4]5_Xa Po To'!M8+'[4]6_Xa Ia Broai'!M8+'[4]7_Xa Ia Tul'!M8+'[4]8_Xa Chu Mo'!M8+'[4]9_Xa Ia KDam'!M8+'[4]10_Off'!M8+'[4]11_Off'!M8+'[4]12_Off'!M8+'[4]13_Off'!M8+'[4]14_Off'!M8+'[4]15_Off'!M8</f>
        <v>0</v>
      </c>
      <c r="N9" s="497">
        <f>'[4]1_Xa Ia Trok'!N8+'[4]2_Xa Ia Mron'!N8+'[4]3_Xa Kim Tan'!N8+'[4]4_Xa Chu Rang'!N8+'[4]5_Xa Po To'!N8+'[4]6_Xa Ia Broai'!N8+'[4]7_Xa Ia Tul'!N8+'[4]8_Xa Chu Mo'!N8+'[4]9_Xa Ia KDam'!N8+'[4]10_Off'!N8+'[4]11_Off'!N8+'[4]12_Off'!N8+'[4]13_Off'!N8+'[4]14_Off'!N8+'[4]15_Off'!N8</f>
        <v>0</v>
      </c>
      <c r="O9" s="497">
        <f>'[4]1_Xa Ia Trok'!O8+'[4]2_Xa Ia Mron'!O8+'[4]3_Xa Kim Tan'!O8+'[4]4_Xa Chu Rang'!O8+'[4]5_Xa Po To'!O8+'[4]6_Xa Ia Broai'!O8+'[4]7_Xa Ia Tul'!O8+'[4]8_Xa Chu Mo'!O8+'[4]9_Xa Ia KDam'!O8+'[4]10_Off'!O8+'[4]11_Off'!O8+'[4]12_Off'!O8+'[4]13_Off'!O8+'[4]14_Off'!O8+'[4]15_Off'!O8</f>
        <v>159.26999999999998</v>
      </c>
      <c r="P9" s="497">
        <f>'[4]1_Xa Ia Trok'!P8+'[4]2_Xa Ia Mron'!P8+'[4]3_Xa Kim Tan'!P8+'[4]4_Xa Chu Rang'!P8+'[4]5_Xa Po To'!P8+'[4]6_Xa Ia Broai'!P8+'[4]7_Xa Ia Tul'!P8+'[4]8_Xa Chu Mo'!P8+'[4]9_Xa Ia KDam'!P8+'[4]10_Off'!P8+'[4]11_Off'!P8+'[4]12_Off'!P8+'[4]13_Off'!P8+'[4]14_Off'!P8+'[4]15_Off'!P8</f>
        <v>280.6396666666667</v>
      </c>
      <c r="Q9" s="497">
        <f>'[4]1_Xa Ia Trok'!Q8+'[4]2_Xa Ia Mron'!Q8+'[4]3_Xa Kim Tan'!Q8+'[4]4_Xa Chu Rang'!Q8+'[4]5_Xa Po To'!Q8+'[4]6_Xa Ia Broai'!Q8+'[4]7_Xa Ia Tul'!Q8+'[4]8_Xa Chu Mo'!Q8+'[4]9_Xa Ia KDam'!Q8+'[4]10_Off'!Q8+'[4]11_Off'!Q8+'[4]12_Off'!Q8+'[4]13_Off'!Q8+'[4]14_Off'!Q8+'[4]15_Off'!Q8</f>
        <v>0</v>
      </c>
      <c r="R9" s="497">
        <f>'[4]1_Xa Ia Trok'!R8+'[4]2_Xa Ia Mron'!R8+'[4]3_Xa Kim Tan'!R8+'[4]4_Xa Chu Rang'!R8+'[4]5_Xa Po To'!R8+'[4]6_Xa Ia Broai'!R8+'[4]7_Xa Ia Tul'!R8+'[4]8_Xa Chu Mo'!R8+'[4]9_Xa Ia KDam'!R8+'[4]10_Off'!R8+'[4]11_Off'!R8+'[4]12_Off'!R8+'[4]13_Off'!R8+'[4]14_Off'!R8+'[4]15_Off'!R8</f>
        <v>0.45999999999999996</v>
      </c>
      <c r="S9" s="497">
        <f>'[4]1_Xa Ia Trok'!S8+'[4]2_Xa Ia Mron'!S8+'[4]3_Xa Kim Tan'!S8+'[4]4_Xa Chu Rang'!S8+'[4]5_Xa Po To'!S8+'[4]6_Xa Ia Broai'!S8+'[4]7_Xa Ia Tul'!S8+'[4]8_Xa Chu Mo'!S8+'[4]9_Xa Ia KDam'!S8+'[4]10_Off'!S8+'[4]11_Off'!S8+'[4]12_Off'!S8+'[4]13_Off'!S8+'[4]14_Off'!S8+'[4]15_Off'!S8</f>
        <v>0</v>
      </c>
      <c r="T9" s="497">
        <f>'[4]1_Xa Ia Trok'!T8+'[4]2_Xa Ia Mron'!T8+'[4]3_Xa Kim Tan'!T8+'[4]4_Xa Chu Rang'!T8+'[4]5_Xa Po To'!T8+'[4]6_Xa Ia Broai'!T8+'[4]7_Xa Ia Tul'!T8+'[4]8_Xa Chu Mo'!T8+'[4]9_Xa Ia KDam'!T8+'[4]10_Off'!T8+'[4]11_Off'!T8+'[4]12_Off'!T8+'[4]13_Off'!T8+'[4]14_Off'!T8+'[4]15_Off'!T8</f>
        <v>0</v>
      </c>
      <c r="U9" s="497">
        <f>'[4]1_Xa Ia Trok'!U8+'[4]2_Xa Ia Mron'!U8+'[4]3_Xa Kim Tan'!U8+'[4]4_Xa Chu Rang'!U8+'[4]5_Xa Po To'!U8+'[4]6_Xa Ia Broai'!U8+'[4]7_Xa Ia Tul'!U8+'[4]8_Xa Chu Mo'!U8+'[4]9_Xa Ia KDam'!U8+'[4]10_Off'!U8+'[4]11_Off'!U8+'[4]12_Off'!U8+'[4]13_Off'!U8+'[4]14_Off'!U8+'[4]15_Off'!U8</f>
        <v>0</v>
      </c>
      <c r="V9" s="497">
        <f>'[4]1_Xa Ia Trok'!V8+'[4]2_Xa Ia Mron'!V8+'[4]3_Xa Kim Tan'!V8+'[4]4_Xa Chu Rang'!V8+'[4]5_Xa Po To'!V8+'[4]6_Xa Ia Broai'!V8+'[4]7_Xa Ia Tul'!V8+'[4]8_Xa Chu Mo'!V8+'[4]9_Xa Ia KDam'!V8+'[4]10_Off'!V8+'[4]11_Off'!V8+'[4]12_Off'!V8+'[4]13_Off'!V8+'[4]14_Off'!V8+'[4]15_Off'!V8</f>
        <v>13.182</v>
      </c>
      <c r="W9" s="497">
        <f>'[4]1_Xa Ia Trok'!W8+'[4]2_Xa Ia Mron'!W8+'[4]3_Xa Kim Tan'!W8+'[4]4_Xa Chu Rang'!W8+'[4]5_Xa Po To'!W8+'[4]6_Xa Ia Broai'!W8+'[4]7_Xa Ia Tul'!W8+'[4]8_Xa Chu Mo'!W8+'[4]9_Xa Ia KDam'!W8+'[4]10_Off'!W8+'[4]11_Off'!W8+'[4]12_Off'!W8+'[4]13_Off'!W8+'[4]14_Off'!W8+'[4]15_Off'!W8</f>
        <v>2.4500000000000002</v>
      </c>
      <c r="X9" s="497">
        <f>'[4]1_Xa Ia Trok'!X8+'[4]2_Xa Ia Mron'!X8+'[4]3_Xa Kim Tan'!X8+'[4]4_Xa Chu Rang'!X8+'[4]5_Xa Po To'!X8+'[4]6_Xa Ia Broai'!X8+'[4]7_Xa Ia Tul'!X8+'[4]8_Xa Chu Mo'!X8+'[4]9_Xa Ia KDam'!X8+'[4]10_Off'!X8+'[4]11_Off'!X8+'[4]12_Off'!X8+'[4]13_Off'!X8+'[4]14_Off'!X8+'[4]15_Off'!X8</f>
        <v>0</v>
      </c>
      <c r="Y9" s="497">
        <f>'[4]1_Xa Ia Trok'!Y8+'[4]2_Xa Ia Mron'!Y8+'[4]3_Xa Kim Tan'!Y8+'[4]4_Xa Chu Rang'!Y8+'[4]5_Xa Po To'!Y8+'[4]6_Xa Ia Broai'!Y8+'[4]7_Xa Ia Tul'!Y8+'[4]8_Xa Chu Mo'!Y8+'[4]9_Xa Ia KDam'!Y8+'[4]10_Off'!Y8+'[4]11_Off'!Y8+'[4]12_Off'!Y8+'[4]13_Off'!Y8+'[4]14_Off'!Y8+'[4]15_Off'!Y8</f>
        <v>1259.0535</v>
      </c>
      <c r="Z9" s="497">
        <f>'[4]1_Xa Ia Trok'!Z8+'[4]2_Xa Ia Mron'!Z8+'[4]3_Xa Kim Tan'!Z8+'[4]4_Xa Chu Rang'!Z8+'[4]5_Xa Po To'!Z8+'[4]6_Xa Ia Broai'!Z8+'[4]7_Xa Ia Tul'!Z8+'[4]8_Xa Chu Mo'!Z8+'[4]9_Xa Ia KDam'!Z8+'[4]10_Off'!Z8+'[4]11_Off'!Z8+'[4]12_Off'!Z8+'[4]13_Off'!Z8+'[4]14_Off'!Z8+'[4]15_Off'!Z8</f>
        <v>0</v>
      </c>
      <c r="AA9" s="497">
        <f>'[4]1_Xa Ia Trok'!AA8+'[4]2_Xa Ia Mron'!AA8+'[4]3_Xa Kim Tan'!AA8+'[4]4_Xa Chu Rang'!AA8+'[4]5_Xa Po To'!AA8+'[4]6_Xa Ia Broai'!AA8+'[4]7_Xa Ia Tul'!AA8+'[4]8_Xa Chu Mo'!AA8+'[4]9_Xa Ia KDam'!AA8+'[4]10_Off'!AA8+'[4]11_Off'!AA8+'[4]12_Off'!AA8+'[4]13_Off'!AA8+'[4]14_Off'!AA8+'[4]15_Off'!AA8</f>
        <v>50.86</v>
      </c>
      <c r="AB9" s="497">
        <f>'[4]1_Xa Ia Trok'!AB8+'[4]2_Xa Ia Mron'!AB8+'[4]3_Xa Kim Tan'!AB8+'[4]4_Xa Chu Rang'!AB8+'[4]5_Xa Po To'!AB8+'[4]6_Xa Ia Broai'!AB8+'[4]7_Xa Ia Tul'!AB8+'[4]8_Xa Chu Mo'!AB8+'[4]9_Xa Ia KDam'!AB8+'[4]10_Off'!AB8+'[4]11_Off'!AB8+'[4]12_Off'!AB8+'[4]13_Off'!AB8+'[4]14_Off'!AB8+'[4]15_Off'!AB8</f>
        <v>0.18</v>
      </c>
      <c r="AC9" s="497">
        <f>'[4]1_Xa Ia Trok'!AC8+'[4]2_Xa Ia Mron'!AC8+'[4]3_Xa Kim Tan'!AC8+'[4]4_Xa Chu Rang'!AC8+'[4]5_Xa Po To'!AC8+'[4]6_Xa Ia Broai'!AC8+'[4]7_Xa Ia Tul'!AC8+'[4]8_Xa Chu Mo'!AC8+'[4]9_Xa Ia KDam'!AC8+'[4]10_Off'!AC8+'[4]11_Off'!AC8+'[4]12_Off'!AC8+'[4]13_Off'!AC8+'[4]14_Off'!AC8+'[4]15_Off'!AC8</f>
        <v>127.05000000000001</v>
      </c>
      <c r="AD9" s="497">
        <f>'[4]1_Xa Ia Trok'!AD8+'[4]2_Xa Ia Mron'!AD8+'[4]3_Xa Kim Tan'!AD8+'[4]4_Xa Chu Rang'!AD8+'[4]5_Xa Po To'!AD8+'[4]6_Xa Ia Broai'!AD8+'[4]7_Xa Ia Tul'!AD8+'[4]8_Xa Chu Mo'!AD8+'[4]9_Xa Ia KDam'!AD8+'[4]10_Off'!AD8+'[4]11_Off'!AD8+'[4]12_Off'!AD8+'[4]13_Off'!AD8+'[4]14_Off'!AD8+'[4]15_Off'!AD8</f>
        <v>0</v>
      </c>
      <c r="AE9" s="497">
        <f>'[4]1_Xa Ia Trok'!AE8+'[4]2_Xa Ia Mron'!AE8+'[4]3_Xa Kim Tan'!AE8+'[4]4_Xa Chu Rang'!AE8+'[4]5_Xa Po To'!AE8+'[4]6_Xa Ia Broai'!AE8+'[4]7_Xa Ia Tul'!AE8+'[4]8_Xa Chu Mo'!AE8+'[4]9_Xa Ia KDam'!AE8+'[4]10_Off'!AE8+'[4]11_Off'!AE8+'[4]12_Off'!AE8+'[4]13_Off'!AE8+'[4]14_Off'!AE8+'[4]15_Off'!AE8</f>
        <v>0</v>
      </c>
      <c r="AF9" s="497">
        <f>'[4]1_Xa Ia Trok'!AF8+'[4]2_Xa Ia Mron'!AF8+'[4]3_Xa Kim Tan'!AF8+'[4]4_Xa Chu Rang'!AF8+'[4]5_Xa Po To'!AF8+'[4]6_Xa Ia Broai'!AF8+'[4]7_Xa Ia Tul'!AF8+'[4]8_Xa Chu Mo'!AF8+'[4]9_Xa Ia KDam'!AF8+'[4]10_Off'!AF8+'[4]11_Off'!AF8+'[4]12_Off'!AF8+'[4]13_Off'!AF8+'[4]14_Off'!AF8+'[4]15_Off'!AF8</f>
        <v>0</v>
      </c>
      <c r="AG9" s="497">
        <f>'[4]1_Xa Ia Trok'!AG8+'[4]2_Xa Ia Mron'!AG8+'[4]3_Xa Kim Tan'!AG8+'[4]4_Xa Chu Rang'!AG8+'[4]5_Xa Po To'!AG8+'[4]6_Xa Ia Broai'!AG8+'[4]7_Xa Ia Tul'!AG8+'[4]8_Xa Chu Mo'!AG8+'[4]9_Xa Ia KDam'!AG8+'[4]10_Off'!AG8+'[4]11_Off'!AG8+'[4]12_Off'!AG8+'[4]13_Off'!AG8+'[4]14_Off'!AG8+'[4]15_Off'!AG8</f>
        <v>0</v>
      </c>
      <c r="AH9" s="497">
        <f>'[4]1_Xa Ia Trok'!AH8+'[4]2_Xa Ia Mron'!AH8+'[4]3_Xa Kim Tan'!AH8+'[4]4_Xa Chu Rang'!AH8+'[4]5_Xa Po To'!AH8+'[4]6_Xa Ia Broai'!AH8+'[4]7_Xa Ia Tul'!AH8+'[4]8_Xa Chu Mo'!AH8+'[4]9_Xa Ia KDam'!AH8+'[4]10_Off'!AH8+'[4]11_Off'!AH8+'[4]12_Off'!AH8+'[4]13_Off'!AH8+'[4]14_Off'!AH8+'[4]15_Off'!AH8</f>
        <v>0</v>
      </c>
      <c r="AI9" s="497">
        <f>'[4]1_Xa Ia Trok'!AI8+'[4]2_Xa Ia Mron'!AI8+'[4]3_Xa Kim Tan'!AI8+'[4]4_Xa Chu Rang'!AI8+'[4]5_Xa Po To'!AI8+'[4]6_Xa Ia Broai'!AI8+'[4]7_Xa Ia Tul'!AI8+'[4]8_Xa Chu Mo'!AI8+'[4]9_Xa Ia KDam'!AI8+'[4]10_Off'!AI8+'[4]11_Off'!AI8+'[4]12_Off'!AI8+'[4]13_Off'!AI8+'[4]14_Off'!AI8+'[4]15_Off'!AI8</f>
        <v>10.5</v>
      </c>
      <c r="AJ9" s="497">
        <f>'[4]1_Xa Ia Trok'!AJ8+'[4]2_Xa Ia Mron'!AJ8+'[4]3_Xa Kim Tan'!AJ8+'[4]4_Xa Chu Rang'!AJ8+'[4]5_Xa Po To'!AJ8+'[4]6_Xa Ia Broai'!AJ8+'[4]7_Xa Ia Tul'!AJ8+'[4]8_Xa Chu Mo'!AJ8+'[4]9_Xa Ia KDam'!AJ8+'[4]10_Off'!AJ8+'[4]11_Off'!AJ8+'[4]12_Off'!AJ8+'[4]13_Off'!AJ8+'[4]14_Off'!AJ8+'[4]15_Off'!AJ8</f>
        <v>36.81</v>
      </c>
      <c r="AK9" s="497">
        <f>'[4]1_Xa Ia Trok'!AK8+'[4]2_Xa Ia Mron'!AK8+'[4]3_Xa Kim Tan'!AK8+'[4]4_Xa Chu Rang'!AK8+'[4]5_Xa Po To'!AK8+'[4]6_Xa Ia Broai'!AK8+'[4]7_Xa Ia Tul'!AK8+'[4]8_Xa Chu Mo'!AK8+'[4]9_Xa Ia KDam'!AK8+'[4]10_Off'!AK8+'[4]11_Off'!AK8+'[4]12_Off'!AK8+'[4]13_Off'!AK8+'[4]14_Off'!AK8+'[4]15_Off'!AK8</f>
        <v>4.589999999999999</v>
      </c>
      <c r="AL9" s="497">
        <f>'[4]1_Xa Ia Trok'!AL8+'[4]2_Xa Ia Mron'!AL8+'[4]3_Xa Kim Tan'!AL8+'[4]4_Xa Chu Rang'!AL8+'[4]5_Xa Po To'!AL8+'[4]6_Xa Ia Broai'!AL8+'[4]7_Xa Ia Tul'!AL8+'[4]8_Xa Chu Mo'!AL8+'[4]9_Xa Ia KDam'!AL8+'[4]10_Off'!AL8+'[4]11_Off'!AL8+'[4]12_Off'!AL8+'[4]13_Off'!AL8+'[4]14_Off'!AL8+'[4]15_Off'!AL8</f>
        <v>3.58</v>
      </c>
      <c r="AM9" s="497">
        <f>'[4]1_Xa Ia Trok'!AM8+'[4]2_Xa Ia Mron'!AM8+'[4]3_Xa Kim Tan'!AM8+'[4]4_Xa Chu Rang'!AM8+'[4]5_Xa Po To'!AM8+'[4]6_Xa Ia Broai'!AM8+'[4]7_Xa Ia Tul'!AM8+'[4]8_Xa Chu Mo'!AM8+'[4]9_Xa Ia KDam'!AM8+'[4]10_Off'!AM8+'[4]11_Off'!AM8+'[4]12_Off'!AM8+'[4]13_Off'!AM8+'[4]14_Off'!AM8+'[4]15_Off'!AM8</f>
        <v>0</v>
      </c>
      <c r="AN9" s="497">
        <f>'[4]1_Xa Ia Trok'!AN8+'[4]2_Xa Ia Mron'!AN8+'[4]3_Xa Kim Tan'!AN8+'[4]4_Xa Chu Rang'!AN8+'[4]5_Xa Po To'!AN8+'[4]6_Xa Ia Broai'!AN8+'[4]7_Xa Ia Tul'!AN8+'[4]8_Xa Chu Mo'!AN8+'[4]9_Xa Ia KDam'!AN8+'[4]10_Off'!AN8+'[4]11_Off'!AN8+'[4]12_Off'!AN8+'[4]13_Off'!AN8+'[4]14_Off'!AN8+'[4]15_Off'!AN8</f>
        <v>0</v>
      </c>
      <c r="AO9" s="497">
        <f>'[4]1_Xa Ia Trok'!AO8+'[4]2_Xa Ia Mron'!AO8+'[4]3_Xa Kim Tan'!AO8+'[4]4_Xa Chu Rang'!AO8+'[4]5_Xa Po To'!AO8+'[4]6_Xa Ia Broai'!AO8+'[4]7_Xa Ia Tul'!AO8+'[4]8_Xa Chu Mo'!AO8+'[4]9_Xa Ia KDam'!AO8+'[4]10_Off'!AO8+'[4]11_Off'!AO8+'[4]12_Off'!AO8+'[4]13_Off'!AO8+'[4]14_Off'!AO8+'[4]15_Off'!AO8</f>
        <v>0</v>
      </c>
      <c r="AP9" s="497">
        <f>'[4]1_Xa Ia Trok'!AP8+'[4]2_Xa Ia Mron'!AP8+'[4]3_Xa Kim Tan'!AP8+'[4]4_Xa Chu Rang'!AP8+'[4]5_Xa Po To'!AP8+'[4]6_Xa Ia Broai'!AP8+'[4]7_Xa Ia Tul'!AP8+'[4]8_Xa Chu Mo'!AP8+'[4]9_Xa Ia KDam'!AP8+'[4]10_Off'!AP8+'[4]11_Off'!AP8+'[4]12_Off'!AP8+'[4]13_Off'!AP8+'[4]14_Off'!AP8+'[4]15_Off'!AP8</f>
        <v>0</v>
      </c>
      <c r="AQ9" s="497">
        <f>'[4]1_Xa Ia Trok'!AQ8+'[4]2_Xa Ia Mron'!AQ8+'[4]3_Xa Kim Tan'!AQ8+'[4]4_Xa Chu Rang'!AQ8+'[4]5_Xa Po To'!AQ8+'[4]6_Xa Ia Broai'!AQ8+'[4]7_Xa Ia Tul'!AQ8+'[4]8_Xa Chu Mo'!AQ8+'[4]9_Xa Ia KDam'!AQ8+'[4]10_Off'!AQ8+'[4]11_Off'!AQ8+'[4]12_Off'!AQ8+'[4]13_Off'!AQ8+'[4]14_Off'!AQ8+'[4]15_Off'!AQ8</f>
        <v>0</v>
      </c>
      <c r="AR9" s="497">
        <f>SUM(AR10:AR19)-AR11</f>
        <v>1865.8354999999997</v>
      </c>
      <c r="AS9" s="497">
        <f>SUM(AS10:AS19)-AS11</f>
        <v>78963.324772000007</v>
      </c>
      <c r="AT9" s="326">
        <f>SUM(Q9:AP9)</f>
        <v>1508.7154999999998</v>
      </c>
      <c r="AU9" s="326">
        <f>AS9-D9</f>
        <v>-986.21549999999115</v>
      </c>
      <c r="AV9" s="326">
        <f>'03 CH'!I10</f>
        <v>78963.324771999993</v>
      </c>
      <c r="AW9" s="326">
        <f>AV9-AS9</f>
        <v>0</v>
      </c>
      <c r="AX9" s="325">
        <f t="shared" ref="AX9:AX49" si="0">AS9-D9</f>
        <v>-986.21549999999115</v>
      </c>
      <c r="BA9" s="326">
        <f>D9-AR9</f>
        <v>78083.704771999997</v>
      </c>
      <c r="BC9" s="326"/>
    </row>
    <row r="10" spans="1:57" s="113" customFormat="1" ht="15.95" customHeight="1" x14ac:dyDescent="0.25">
      <c r="A10" s="142">
        <v>1.1000000000000001</v>
      </c>
      <c r="B10" s="81" t="s">
        <v>24</v>
      </c>
      <c r="C10" s="82" t="s">
        <v>25</v>
      </c>
      <c r="D10" s="304">
        <f>'02 CH'!G10</f>
        <v>7229.464798</v>
      </c>
      <c r="E10" s="498">
        <f>SUM(H10:O10)</f>
        <v>0</v>
      </c>
      <c r="F10" s="514">
        <f>'[4]1_Xa Ia Trok'!F9+'[4]2_Xa Ia Mron'!F9+'[4]3_Xa Kim Tan'!F9+'[4]4_Xa Chu Rang'!F9+'[4]5_Xa Po To'!F9+'[4]6_Xa Ia Broai'!F9+'[4]7_Xa Ia Tul'!F9+'[4]8_Xa Chu Mo'!F9+'[4]9_Xa Ia KDam'!F9+'[4]10_Off'!F9+'[4]11_Off'!F9+'[4]12_Off'!F9+'[4]13_Off'!F9+'[4]14_Off'!F9+'[4]15_Off'!F9</f>
        <v>7221.0647980000003</v>
      </c>
      <c r="G10" s="304">
        <f>'[4]1_Xa Ia Trok'!G9+'[4]2_Xa Ia Mron'!G9+'[4]3_Xa Kim Tan'!G9+'[4]4_Xa Chu Rang'!G9+'[4]5_Xa Po To'!G9+'[4]6_Xa Ia Broai'!G9+'[4]7_Xa Ia Tul'!G9+'[4]8_Xa Chu Mo'!G9+'[4]9_Xa Ia KDam'!G9+'[4]10_Off'!G9+'[4]11_Off'!G9+'[4]12_Off'!G9+'[4]13_Off'!G9+'[4]14_Off'!G9+'[4]15_Off'!G9</f>
        <v>0</v>
      </c>
      <c r="H10" s="304">
        <f>'[4]1_Xa Ia Trok'!H9+'[4]2_Xa Ia Mron'!H9+'[4]3_Xa Kim Tan'!H9+'[4]4_Xa Chu Rang'!H9+'[4]5_Xa Po To'!H9+'[4]6_Xa Ia Broai'!H9+'[4]7_Xa Ia Tul'!H9+'[4]8_Xa Chu Mo'!H9+'[4]9_Xa Ia KDam'!H9+'[4]10_Off'!H9+'[4]11_Off'!H9+'[4]12_Off'!H9+'[4]13_Off'!H9+'[4]14_Off'!H9+'[4]15_Off'!H9</f>
        <v>0</v>
      </c>
      <c r="I10" s="304">
        <f>'[4]1_Xa Ia Trok'!I9+'[4]2_Xa Ia Mron'!I9+'[4]3_Xa Kim Tan'!I9+'[4]4_Xa Chu Rang'!I9+'[4]5_Xa Po To'!I9+'[4]6_Xa Ia Broai'!I9+'[4]7_Xa Ia Tul'!I9+'[4]8_Xa Chu Mo'!I9+'[4]9_Xa Ia KDam'!I9+'[4]10_Off'!I9+'[4]11_Off'!I9+'[4]12_Off'!I9+'[4]13_Off'!I9+'[4]14_Off'!I9+'[4]15_Off'!I9</f>
        <v>0</v>
      </c>
      <c r="J10" s="304">
        <f>'[4]1_Xa Ia Trok'!J9+'[4]2_Xa Ia Mron'!J9+'[4]3_Xa Kim Tan'!J9+'[4]4_Xa Chu Rang'!J9+'[4]5_Xa Po To'!J9+'[4]6_Xa Ia Broai'!J9+'[4]7_Xa Ia Tul'!J9+'[4]8_Xa Chu Mo'!J9+'[4]9_Xa Ia KDam'!J9+'[4]10_Off'!J9+'[4]11_Off'!J9+'[4]12_Off'!J9+'[4]13_Off'!J9+'[4]14_Off'!J9+'[4]15_Off'!J9</f>
        <v>0</v>
      </c>
      <c r="K10" s="304">
        <f>'[4]1_Xa Ia Trok'!K9+'[4]2_Xa Ia Mron'!K9+'[4]3_Xa Kim Tan'!K9+'[4]4_Xa Chu Rang'!K9+'[4]5_Xa Po To'!K9+'[4]6_Xa Ia Broai'!K9+'[4]7_Xa Ia Tul'!K9+'[4]8_Xa Chu Mo'!K9+'[4]9_Xa Ia KDam'!K9+'[4]10_Off'!K9+'[4]11_Off'!K9+'[4]12_Off'!K9+'[4]13_Off'!K9+'[4]14_Off'!K9+'[4]15_Off'!K9</f>
        <v>0</v>
      </c>
      <c r="L10" s="304">
        <f>'[4]1_Xa Ia Trok'!L9+'[4]2_Xa Ia Mron'!L9+'[4]3_Xa Kim Tan'!L9+'[4]4_Xa Chu Rang'!L9+'[4]5_Xa Po To'!L9+'[4]6_Xa Ia Broai'!L9+'[4]7_Xa Ia Tul'!L9+'[4]8_Xa Chu Mo'!L9+'[4]9_Xa Ia KDam'!L9+'[4]10_Off'!L9+'[4]11_Off'!L9+'[4]12_Off'!L9+'[4]13_Off'!L9+'[4]14_Off'!L9+'[4]15_Off'!L9</f>
        <v>0</v>
      </c>
      <c r="M10" s="304">
        <f>'[4]1_Xa Ia Trok'!M9+'[4]2_Xa Ia Mron'!M9+'[4]3_Xa Kim Tan'!M9+'[4]4_Xa Chu Rang'!M9+'[4]5_Xa Po To'!M9+'[4]6_Xa Ia Broai'!M9+'[4]7_Xa Ia Tul'!M9+'[4]8_Xa Chu Mo'!M9+'[4]9_Xa Ia KDam'!M9+'[4]10_Off'!M9+'[4]11_Off'!M9+'[4]12_Off'!M9+'[4]13_Off'!M9+'[4]14_Off'!M9+'[4]15_Off'!M9</f>
        <v>0</v>
      </c>
      <c r="N10" s="304">
        <f>'[4]1_Xa Ia Trok'!N9+'[4]2_Xa Ia Mron'!N9+'[4]3_Xa Kim Tan'!N9+'[4]4_Xa Chu Rang'!N9+'[4]5_Xa Po To'!N9+'[4]6_Xa Ia Broai'!N9+'[4]7_Xa Ia Tul'!N9+'[4]8_Xa Chu Mo'!N9+'[4]9_Xa Ia KDam'!N9+'[4]10_Off'!N9+'[4]11_Off'!N9+'[4]12_Off'!N9+'[4]13_Off'!N9+'[4]14_Off'!N9+'[4]15_Off'!N9</f>
        <v>0</v>
      </c>
      <c r="O10" s="304">
        <f>'[4]1_Xa Ia Trok'!O9+'[4]2_Xa Ia Mron'!O9+'[4]3_Xa Kim Tan'!O9+'[4]4_Xa Chu Rang'!O9+'[4]5_Xa Po To'!O9+'[4]6_Xa Ia Broai'!O9+'[4]7_Xa Ia Tul'!O9+'[4]8_Xa Chu Mo'!O9+'[4]9_Xa Ia KDam'!O9+'[4]10_Off'!O9+'[4]11_Off'!O9+'[4]12_Off'!O9+'[4]13_Off'!O9+'[4]14_Off'!O9+'[4]15_Off'!O9</f>
        <v>0</v>
      </c>
      <c r="P10" s="498">
        <f>SUM(Q10:AP10)</f>
        <v>8.3999999999999986</v>
      </c>
      <c r="Q10" s="304">
        <f>'[4]1_Xa Ia Trok'!Q9+'[4]2_Xa Ia Mron'!Q9+'[4]3_Xa Kim Tan'!Q9+'[4]4_Xa Chu Rang'!Q9+'[4]5_Xa Po To'!Q9+'[4]6_Xa Ia Broai'!Q9+'[4]7_Xa Ia Tul'!Q9+'[4]8_Xa Chu Mo'!Q9+'[4]9_Xa Ia KDam'!Q9+'[4]10_Off'!Q9+'[4]11_Off'!Q9+'[4]12_Off'!Q9+'[4]13_Off'!Q9+'[4]14_Off'!Q9+'[4]15_Off'!Q9</f>
        <v>0</v>
      </c>
      <c r="R10" s="304">
        <f>'[4]1_Xa Ia Trok'!R9+'[4]2_Xa Ia Mron'!R9+'[4]3_Xa Kim Tan'!R9+'[4]4_Xa Chu Rang'!R9+'[4]5_Xa Po To'!R9+'[4]6_Xa Ia Broai'!R9+'[4]7_Xa Ia Tul'!R9+'[4]8_Xa Chu Mo'!R9+'[4]9_Xa Ia KDam'!R9+'[4]10_Off'!R9+'[4]11_Off'!R9+'[4]12_Off'!R9+'[4]13_Off'!R9+'[4]14_Off'!R9+'[4]15_Off'!R9</f>
        <v>0</v>
      </c>
      <c r="S10" s="304">
        <f>'[4]1_Xa Ia Trok'!S9+'[4]2_Xa Ia Mron'!S9+'[4]3_Xa Kim Tan'!S9+'[4]4_Xa Chu Rang'!S9+'[4]5_Xa Po To'!S9+'[4]6_Xa Ia Broai'!S9+'[4]7_Xa Ia Tul'!S9+'[4]8_Xa Chu Mo'!S9+'[4]9_Xa Ia KDam'!S9+'[4]10_Off'!S9+'[4]11_Off'!S9+'[4]12_Off'!S9+'[4]13_Off'!S9+'[4]14_Off'!S9+'[4]15_Off'!S9</f>
        <v>0</v>
      </c>
      <c r="T10" s="304">
        <f>'[4]1_Xa Ia Trok'!T9+'[4]2_Xa Ia Mron'!T9+'[4]3_Xa Kim Tan'!T9+'[4]4_Xa Chu Rang'!T9+'[4]5_Xa Po To'!T9+'[4]6_Xa Ia Broai'!T9+'[4]7_Xa Ia Tul'!T9+'[4]8_Xa Chu Mo'!T9+'[4]9_Xa Ia KDam'!T9+'[4]10_Off'!T9+'[4]11_Off'!T9+'[4]12_Off'!T9+'[4]13_Off'!T9+'[4]14_Off'!T9+'[4]15_Off'!T9</f>
        <v>0</v>
      </c>
      <c r="U10" s="304">
        <f>'[4]1_Xa Ia Trok'!U9+'[4]2_Xa Ia Mron'!U9+'[4]3_Xa Kim Tan'!U9+'[4]4_Xa Chu Rang'!U9+'[4]5_Xa Po To'!U9+'[4]6_Xa Ia Broai'!U9+'[4]7_Xa Ia Tul'!U9+'[4]8_Xa Chu Mo'!U9+'[4]9_Xa Ia KDam'!U9+'[4]10_Off'!U9+'[4]11_Off'!U9+'[4]12_Off'!U9+'[4]13_Off'!U9+'[4]14_Off'!U9+'[4]15_Off'!U9</f>
        <v>0</v>
      </c>
      <c r="V10" s="304">
        <f>'[4]1_Xa Ia Trok'!V9+'[4]2_Xa Ia Mron'!V9+'[4]3_Xa Kim Tan'!V9+'[4]4_Xa Chu Rang'!V9+'[4]5_Xa Po To'!V9+'[4]6_Xa Ia Broai'!V9+'[4]7_Xa Ia Tul'!V9+'[4]8_Xa Chu Mo'!V9+'[4]9_Xa Ia KDam'!V9+'[4]10_Off'!V9+'[4]11_Off'!V9+'[4]12_Off'!V9+'[4]13_Off'!V9+'[4]14_Off'!V9+'[4]15_Off'!V9</f>
        <v>0</v>
      </c>
      <c r="W10" s="304">
        <f>'[4]1_Xa Ia Trok'!W9+'[4]2_Xa Ia Mron'!W9+'[4]3_Xa Kim Tan'!W9+'[4]4_Xa Chu Rang'!W9+'[4]5_Xa Po To'!W9+'[4]6_Xa Ia Broai'!W9+'[4]7_Xa Ia Tul'!W9+'[4]8_Xa Chu Mo'!W9+'[4]9_Xa Ia KDam'!W9+'[4]10_Off'!W9+'[4]11_Off'!W9+'[4]12_Off'!W9+'[4]13_Off'!W9+'[4]14_Off'!W9+'[4]15_Off'!W9</f>
        <v>0</v>
      </c>
      <c r="X10" s="304">
        <f>'[4]1_Xa Ia Trok'!X9+'[4]2_Xa Ia Mron'!X9+'[4]3_Xa Kim Tan'!X9+'[4]4_Xa Chu Rang'!X9+'[4]5_Xa Po To'!X9+'[4]6_Xa Ia Broai'!X9+'[4]7_Xa Ia Tul'!X9+'[4]8_Xa Chu Mo'!X9+'[4]9_Xa Ia KDam'!X9+'[4]10_Off'!X9+'[4]11_Off'!X9+'[4]12_Off'!X9+'[4]13_Off'!X9+'[4]14_Off'!X9+'[4]15_Off'!X9</f>
        <v>0</v>
      </c>
      <c r="Y10" s="304">
        <f>'[4]1_Xa Ia Trok'!Y9+'[4]2_Xa Ia Mron'!Y9+'[4]3_Xa Kim Tan'!Y9+'[4]4_Xa Chu Rang'!Y9+'[4]5_Xa Po To'!Y9+'[4]6_Xa Ia Broai'!Y9+'[4]7_Xa Ia Tul'!Y9+'[4]8_Xa Chu Mo'!Y9+'[4]9_Xa Ia KDam'!Y9+'[4]10_Off'!Y9+'[4]11_Off'!Y9+'[4]12_Off'!Y9+'[4]13_Off'!Y9+'[4]14_Off'!Y9+'[4]15_Off'!Y9</f>
        <v>8.11</v>
      </c>
      <c r="Z10" s="304">
        <f>'[4]1_Xa Ia Trok'!Z9+'[4]2_Xa Ia Mron'!Z9+'[4]3_Xa Kim Tan'!Z9+'[4]4_Xa Chu Rang'!Z9+'[4]5_Xa Po To'!Z9+'[4]6_Xa Ia Broai'!Z9+'[4]7_Xa Ia Tul'!Z9+'[4]8_Xa Chu Mo'!Z9+'[4]9_Xa Ia KDam'!Z9+'[4]10_Off'!Z9+'[4]11_Off'!Z9+'[4]12_Off'!Z9+'[4]13_Off'!Z9+'[4]14_Off'!Z9+'[4]15_Off'!Z9</f>
        <v>0</v>
      </c>
      <c r="AA10" s="304">
        <f>'[4]1_Xa Ia Trok'!AA9+'[4]2_Xa Ia Mron'!AA9+'[4]3_Xa Kim Tan'!AA9+'[4]4_Xa Chu Rang'!AA9+'[4]5_Xa Po To'!AA9+'[4]6_Xa Ia Broai'!AA9+'[4]7_Xa Ia Tul'!AA9+'[4]8_Xa Chu Mo'!AA9+'[4]9_Xa Ia KDam'!AA9+'[4]10_Off'!AA9+'[4]11_Off'!AA9+'[4]12_Off'!AA9+'[4]13_Off'!AA9+'[4]14_Off'!AA9+'[4]15_Off'!AA9</f>
        <v>0</v>
      </c>
      <c r="AB10" s="304">
        <f>'[4]1_Xa Ia Trok'!AB9+'[4]2_Xa Ia Mron'!AB9+'[4]3_Xa Kim Tan'!AB9+'[4]4_Xa Chu Rang'!AB9+'[4]5_Xa Po To'!AB9+'[4]6_Xa Ia Broai'!AB9+'[4]7_Xa Ia Tul'!AB9+'[4]8_Xa Chu Mo'!AB9+'[4]9_Xa Ia KDam'!AB9+'[4]10_Off'!AB9+'[4]11_Off'!AB9+'[4]12_Off'!AB9+'[4]13_Off'!AB9+'[4]14_Off'!AB9+'[4]15_Off'!AB9</f>
        <v>0</v>
      </c>
      <c r="AC10" s="304">
        <f>'[4]1_Xa Ia Trok'!AC9+'[4]2_Xa Ia Mron'!AC9+'[4]3_Xa Kim Tan'!AC9+'[4]4_Xa Chu Rang'!AC9+'[4]5_Xa Po To'!AC9+'[4]6_Xa Ia Broai'!AC9+'[4]7_Xa Ia Tul'!AC9+'[4]8_Xa Chu Mo'!AC9+'[4]9_Xa Ia KDam'!AC9+'[4]10_Off'!AC9+'[4]11_Off'!AC9+'[4]12_Off'!AC9+'[4]13_Off'!AC9+'[4]14_Off'!AC9+'[4]15_Off'!AC9</f>
        <v>0.29000000000000004</v>
      </c>
      <c r="AD10" s="304">
        <f>'[4]1_Xa Ia Trok'!AD9+'[4]2_Xa Ia Mron'!AD9+'[4]3_Xa Kim Tan'!AD9+'[4]4_Xa Chu Rang'!AD9+'[4]5_Xa Po To'!AD9+'[4]6_Xa Ia Broai'!AD9+'[4]7_Xa Ia Tul'!AD9+'[4]8_Xa Chu Mo'!AD9+'[4]9_Xa Ia KDam'!AD9+'[4]10_Off'!AD9+'[4]11_Off'!AD9+'[4]12_Off'!AD9+'[4]13_Off'!AD9+'[4]14_Off'!AD9+'[4]15_Off'!AD9</f>
        <v>0</v>
      </c>
      <c r="AE10" s="304">
        <f>'[4]1_Xa Ia Trok'!AE9+'[4]2_Xa Ia Mron'!AE9+'[4]3_Xa Kim Tan'!AE9+'[4]4_Xa Chu Rang'!AE9+'[4]5_Xa Po To'!AE9+'[4]6_Xa Ia Broai'!AE9+'[4]7_Xa Ia Tul'!AE9+'[4]8_Xa Chu Mo'!AE9+'[4]9_Xa Ia KDam'!AE9+'[4]10_Off'!AE9+'[4]11_Off'!AE9+'[4]12_Off'!AE9+'[4]13_Off'!AE9+'[4]14_Off'!AE9+'[4]15_Off'!AE9</f>
        <v>0</v>
      </c>
      <c r="AF10" s="304">
        <f>'[4]1_Xa Ia Trok'!AF9+'[4]2_Xa Ia Mron'!AF9+'[4]3_Xa Kim Tan'!AF9+'[4]4_Xa Chu Rang'!AF9+'[4]5_Xa Po To'!AF9+'[4]6_Xa Ia Broai'!AF9+'[4]7_Xa Ia Tul'!AF9+'[4]8_Xa Chu Mo'!AF9+'[4]9_Xa Ia KDam'!AF9+'[4]10_Off'!AF9+'[4]11_Off'!AF9+'[4]12_Off'!AF9+'[4]13_Off'!AF9+'[4]14_Off'!AF9+'[4]15_Off'!AF9</f>
        <v>0</v>
      </c>
      <c r="AG10" s="304">
        <f>'[4]1_Xa Ia Trok'!AG9+'[4]2_Xa Ia Mron'!AG9+'[4]3_Xa Kim Tan'!AG9+'[4]4_Xa Chu Rang'!AG9+'[4]5_Xa Po To'!AG9+'[4]6_Xa Ia Broai'!AG9+'[4]7_Xa Ia Tul'!AG9+'[4]8_Xa Chu Mo'!AG9+'[4]9_Xa Ia KDam'!AG9+'[4]10_Off'!AG9+'[4]11_Off'!AG9+'[4]12_Off'!AG9+'[4]13_Off'!AG9+'[4]14_Off'!AG9+'[4]15_Off'!AG9</f>
        <v>0</v>
      </c>
      <c r="AH10" s="304">
        <f>'[4]1_Xa Ia Trok'!AH9+'[4]2_Xa Ia Mron'!AH9+'[4]3_Xa Kim Tan'!AH9+'[4]4_Xa Chu Rang'!AH9+'[4]5_Xa Po To'!AH9+'[4]6_Xa Ia Broai'!AH9+'[4]7_Xa Ia Tul'!AH9+'[4]8_Xa Chu Mo'!AH9+'[4]9_Xa Ia KDam'!AH9+'[4]10_Off'!AH9+'[4]11_Off'!AH9+'[4]12_Off'!AH9+'[4]13_Off'!AH9+'[4]14_Off'!AH9+'[4]15_Off'!AH9</f>
        <v>0</v>
      </c>
      <c r="AI10" s="304">
        <f>'[4]1_Xa Ia Trok'!AI9+'[4]2_Xa Ia Mron'!AI9+'[4]3_Xa Kim Tan'!AI9+'[4]4_Xa Chu Rang'!AI9+'[4]5_Xa Po To'!AI9+'[4]6_Xa Ia Broai'!AI9+'[4]7_Xa Ia Tul'!AI9+'[4]8_Xa Chu Mo'!AI9+'[4]9_Xa Ia KDam'!AI9+'[4]10_Off'!AI9+'[4]11_Off'!AI9+'[4]12_Off'!AI9+'[4]13_Off'!AI9+'[4]14_Off'!AI9+'[4]15_Off'!AI9</f>
        <v>0</v>
      </c>
      <c r="AJ10" s="304">
        <f>'[4]1_Xa Ia Trok'!AJ9+'[4]2_Xa Ia Mron'!AJ9+'[4]3_Xa Kim Tan'!AJ9+'[4]4_Xa Chu Rang'!AJ9+'[4]5_Xa Po To'!AJ9+'[4]6_Xa Ia Broai'!AJ9+'[4]7_Xa Ia Tul'!AJ9+'[4]8_Xa Chu Mo'!AJ9+'[4]9_Xa Ia KDam'!AJ9+'[4]10_Off'!AJ9+'[4]11_Off'!AJ9+'[4]12_Off'!AJ9+'[4]13_Off'!AJ9+'[4]14_Off'!AJ9+'[4]15_Off'!AJ9</f>
        <v>0</v>
      </c>
      <c r="AK10" s="304">
        <f>'[4]1_Xa Ia Trok'!AK9+'[4]2_Xa Ia Mron'!AK9+'[4]3_Xa Kim Tan'!AK9+'[4]4_Xa Chu Rang'!AK9+'[4]5_Xa Po To'!AK9+'[4]6_Xa Ia Broai'!AK9+'[4]7_Xa Ia Tul'!AK9+'[4]8_Xa Chu Mo'!AK9+'[4]9_Xa Ia KDam'!AK9+'[4]10_Off'!AK9+'[4]11_Off'!AK9+'[4]12_Off'!AK9+'[4]13_Off'!AK9+'[4]14_Off'!AK9+'[4]15_Off'!AK9</f>
        <v>0</v>
      </c>
      <c r="AL10" s="304">
        <f>'[4]1_Xa Ia Trok'!AL9+'[4]2_Xa Ia Mron'!AL9+'[4]3_Xa Kim Tan'!AL9+'[4]4_Xa Chu Rang'!AL9+'[4]5_Xa Po To'!AL9+'[4]6_Xa Ia Broai'!AL9+'[4]7_Xa Ia Tul'!AL9+'[4]8_Xa Chu Mo'!AL9+'[4]9_Xa Ia KDam'!AL9+'[4]10_Off'!AL9+'[4]11_Off'!AL9+'[4]12_Off'!AL9+'[4]13_Off'!AL9+'[4]14_Off'!AL9+'[4]15_Off'!AL9</f>
        <v>0</v>
      </c>
      <c r="AM10" s="304">
        <f>'[4]1_Xa Ia Trok'!AM9+'[4]2_Xa Ia Mron'!AM9+'[4]3_Xa Kim Tan'!AM9+'[4]4_Xa Chu Rang'!AM9+'[4]5_Xa Po To'!AM9+'[4]6_Xa Ia Broai'!AM9+'[4]7_Xa Ia Tul'!AM9+'[4]8_Xa Chu Mo'!AM9+'[4]9_Xa Ia KDam'!AM9+'[4]10_Off'!AM9+'[4]11_Off'!AM9+'[4]12_Off'!AM9+'[4]13_Off'!AM9+'[4]14_Off'!AM9+'[4]15_Off'!AM9</f>
        <v>0</v>
      </c>
      <c r="AN10" s="304">
        <f>'[4]1_Xa Ia Trok'!AN9+'[4]2_Xa Ia Mron'!AN9+'[4]3_Xa Kim Tan'!AN9+'[4]4_Xa Chu Rang'!AN9+'[4]5_Xa Po To'!AN9+'[4]6_Xa Ia Broai'!AN9+'[4]7_Xa Ia Tul'!AN9+'[4]8_Xa Chu Mo'!AN9+'[4]9_Xa Ia KDam'!AN9+'[4]10_Off'!AN9+'[4]11_Off'!AN9+'[4]12_Off'!AN9+'[4]13_Off'!AN9+'[4]14_Off'!AN9+'[4]15_Off'!AN9</f>
        <v>0</v>
      </c>
      <c r="AO10" s="304">
        <f>'[4]1_Xa Ia Trok'!AO9+'[4]2_Xa Ia Mron'!AO9+'[4]3_Xa Kim Tan'!AO9+'[4]4_Xa Chu Rang'!AO9+'[4]5_Xa Po To'!AO9+'[4]6_Xa Ia Broai'!AO9+'[4]7_Xa Ia Tul'!AO9+'[4]8_Xa Chu Mo'!AO9+'[4]9_Xa Ia KDam'!AO9+'[4]10_Off'!AO9+'[4]11_Off'!AO9+'[4]12_Off'!AO9+'[4]13_Off'!AO9+'[4]14_Off'!AO9+'[4]15_Off'!AO9</f>
        <v>0</v>
      </c>
      <c r="AP10" s="304">
        <f>'[4]1_Xa Ia Trok'!AP9+'[4]2_Xa Ia Mron'!AP9+'[4]3_Xa Kim Tan'!AP9+'[4]4_Xa Chu Rang'!AP9+'[4]5_Xa Po To'!AP9+'[4]6_Xa Ia Broai'!AP9+'[4]7_Xa Ia Tul'!AP9+'[4]8_Xa Chu Mo'!AP9+'[4]9_Xa Ia KDam'!AP9+'[4]10_Off'!AP9+'[4]11_Off'!AP9+'[4]12_Off'!AP9+'[4]13_Off'!AP9+'[4]14_Off'!AP9+'[4]15_Off'!AP9</f>
        <v>0</v>
      </c>
      <c r="AQ10" s="498">
        <f>'[4]1_Xa Ia Trok'!AQ9+'[4]2_Xa Ia Mron'!AQ9+'[4]3_Xa Kim Tan'!AQ9+'[4]4_Xa Chu Rang'!AQ9+'[4]5_Xa Po To'!AQ9+'[4]6_Xa Ia Broai'!AQ9+'[4]7_Xa Ia Tul'!AQ9+'[4]8_Xa Chu Mo'!AQ9+'[4]9_Xa Ia KDam'!AQ9+'[4]10_Off'!AQ9+'[4]11_Off'!AQ9+'[4]12_Off'!AQ9+'[4]13_Off'!AQ9+'[4]14_Off'!AQ9+'[4]15_Off'!AQ9</f>
        <v>0</v>
      </c>
      <c r="AR10" s="304">
        <f>E10+P10+AQ10</f>
        <v>8.3999999999999986</v>
      </c>
      <c r="AS10" s="304">
        <f>F10+F48</f>
        <v>7221.0647980000003</v>
      </c>
      <c r="AT10" s="137">
        <f>SUM(Q10:AP10)</f>
        <v>8.3999999999999986</v>
      </c>
      <c r="AU10" s="137">
        <f>AS10-D10</f>
        <v>-8.3999999999996362</v>
      </c>
      <c r="AV10" s="137">
        <f>'03 CH'!I11</f>
        <v>7221.0647980000003</v>
      </c>
      <c r="AW10" s="137">
        <f>AV10-AS10</f>
        <v>0</v>
      </c>
      <c r="AX10" s="137">
        <f t="shared" si="0"/>
        <v>-8.3999999999996362</v>
      </c>
      <c r="AY10" s="137">
        <f t="shared" ref="AY10:AY21" si="1">AS10-D10</f>
        <v>-8.3999999999996362</v>
      </c>
      <c r="BA10" s="137">
        <f>'03 CH'!K11</f>
        <v>-8.3999999999996362</v>
      </c>
      <c r="BB10" s="137"/>
      <c r="BC10" s="137">
        <f>AS10-D10</f>
        <v>-8.3999999999996362</v>
      </c>
      <c r="BD10" s="137">
        <f>AS10-7201.47</f>
        <v>19.594798000000083</v>
      </c>
    </row>
    <row r="11" spans="1:57" s="330" customFormat="1" ht="15.95" customHeight="1" x14ac:dyDescent="0.25">
      <c r="A11" s="328"/>
      <c r="B11" s="329" t="s">
        <v>26</v>
      </c>
      <c r="C11" s="206" t="s">
        <v>27</v>
      </c>
      <c r="D11" s="511">
        <f>'02 CH'!G11</f>
        <v>3499.2540020000001</v>
      </c>
      <c r="E11" s="512">
        <f>F11+H11+I11+J11+K11+L11+M11+N11+O11</f>
        <v>0</v>
      </c>
      <c r="F11" s="511">
        <f>'[4]1_Xa Ia Trok'!F10+'[4]2_Xa Ia Mron'!F10+'[4]3_Xa Kim Tan'!F10+'[4]4_Xa Chu Rang'!F10+'[4]5_Xa Po To'!F10+'[4]6_Xa Ia Broai'!F10+'[4]7_Xa Ia Tul'!F10+'[4]8_Xa Chu Mo'!F10+'[4]9_Xa Ia KDam'!F10+'[4]10_Off'!F10+'[4]11_Off'!F10+'[4]12_Off'!F10+'[4]13_Off'!F10+'[4]14_Off'!F10+'[4]15_Off'!F10</f>
        <v>0</v>
      </c>
      <c r="G11" s="511">
        <f>'[4]1_Xa Ia Trok'!G10+'[4]2_Xa Ia Mron'!G10+'[4]3_Xa Kim Tan'!G10+'[4]4_Xa Chu Rang'!G10+'[4]5_Xa Po To'!G10+'[4]6_Xa Ia Broai'!G10+'[4]7_Xa Ia Tul'!G10+'[4]8_Xa Chu Mo'!G10+'[4]9_Xa Ia KDam'!G10+'[4]10_Off'!G10+'[4]11_Off'!G10+'[4]12_Off'!G10+'[4]13_Off'!G10+'[4]14_Off'!G10+'[4]15_Off'!G10</f>
        <v>3499.2540020000001</v>
      </c>
      <c r="H11" s="511">
        <f>'[4]1_Xa Ia Trok'!H10+'[4]2_Xa Ia Mron'!H10+'[4]3_Xa Kim Tan'!H10+'[4]4_Xa Chu Rang'!H10+'[4]5_Xa Po To'!H10+'[4]6_Xa Ia Broai'!H10+'[4]7_Xa Ia Tul'!H10+'[4]8_Xa Chu Mo'!H10+'[4]9_Xa Ia KDam'!H10+'[4]10_Off'!H10+'[4]11_Off'!H10+'[4]12_Off'!H10+'[4]13_Off'!H10+'[4]14_Off'!H10+'[4]15_Off'!H10</f>
        <v>0</v>
      </c>
      <c r="I11" s="511">
        <f>'[4]1_Xa Ia Trok'!I10+'[4]2_Xa Ia Mron'!I10+'[4]3_Xa Kim Tan'!I10+'[4]4_Xa Chu Rang'!I10+'[4]5_Xa Po To'!I10+'[4]6_Xa Ia Broai'!I10+'[4]7_Xa Ia Tul'!I10+'[4]8_Xa Chu Mo'!I10+'[4]9_Xa Ia KDam'!I10+'[4]10_Off'!I10+'[4]11_Off'!I10+'[4]12_Off'!I10+'[4]13_Off'!I10+'[4]14_Off'!I10+'[4]15_Off'!I10</f>
        <v>0</v>
      </c>
      <c r="J11" s="511">
        <f>'[4]1_Xa Ia Trok'!J10+'[4]2_Xa Ia Mron'!J10+'[4]3_Xa Kim Tan'!J10+'[4]4_Xa Chu Rang'!J10+'[4]5_Xa Po To'!J10+'[4]6_Xa Ia Broai'!J10+'[4]7_Xa Ia Tul'!J10+'[4]8_Xa Chu Mo'!J10+'[4]9_Xa Ia KDam'!J10+'[4]10_Off'!J10+'[4]11_Off'!J10+'[4]12_Off'!J10+'[4]13_Off'!J10+'[4]14_Off'!J10+'[4]15_Off'!J10</f>
        <v>0</v>
      </c>
      <c r="K11" s="511">
        <f>'[4]1_Xa Ia Trok'!K10+'[4]2_Xa Ia Mron'!K10+'[4]3_Xa Kim Tan'!K10+'[4]4_Xa Chu Rang'!K10+'[4]5_Xa Po To'!K10+'[4]6_Xa Ia Broai'!K10+'[4]7_Xa Ia Tul'!K10+'[4]8_Xa Chu Mo'!K10+'[4]9_Xa Ia KDam'!K10+'[4]10_Off'!K10+'[4]11_Off'!K10+'[4]12_Off'!K10+'[4]13_Off'!K10+'[4]14_Off'!K10+'[4]15_Off'!K10</f>
        <v>0</v>
      </c>
      <c r="L11" s="511">
        <f>'[4]1_Xa Ia Trok'!L10+'[4]2_Xa Ia Mron'!L10+'[4]3_Xa Kim Tan'!L10+'[4]4_Xa Chu Rang'!L10+'[4]5_Xa Po To'!L10+'[4]6_Xa Ia Broai'!L10+'[4]7_Xa Ia Tul'!L10+'[4]8_Xa Chu Mo'!L10+'[4]9_Xa Ia KDam'!L10+'[4]10_Off'!L10+'[4]11_Off'!L10+'[4]12_Off'!L10+'[4]13_Off'!L10+'[4]14_Off'!L10+'[4]15_Off'!L10</f>
        <v>0</v>
      </c>
      <c r="M11" s="511">
        <f>'[4]1_Xa Ia Trok'!M10+'[4]2_Xa Ia Mron'!M10+'[4]3_Xa Kim Tan'!M10+'[4]4_Xa Chu Rang'!M10+'[4]5_Xa Po To'!M10+'[4]6_Xa Ia Broai'!M10+'[4]7_Xa Ia Tul'!M10+'[4]8_Xa Chu Mo'!M10+'[4]9_Xa Ia KDam'!M10+'[4]10_Off'!M10+'[4]11_Off'!M10+'[4]12_Off'!M10+'[4]13_Off'!M10+'[4]14_Off'!M10+'[4]15_Off'!M10</f>
        <v>0</v>
      </c>
      <c r="N11" s="511">
        <f>'[4]1_Xa Ia Trok'!N10+'[4]2_Xa Ia Mron'!N10+'[4]3_Xa Kim Tan'!N10+'[4]4_Xa Chu Rang'!N10+'[4]5_Xa Po To'!N10+'[4]6_Xa Ia Broai'!N10+'[4]7_Xa Ia Tul'!N10+'[4]8_Xa Chu Mo'!N10+'[4]9_Xa Ia KDam'!N10+'[4]10_Off'!N10+'[4]11_Off'!N10+'[4]12_Off'!N10+'[4]13_Off'!N10+'[4]14_Off'!N10+'[4]15_Off'!N10</f>
        <v>0</v>
      </c>
      <c r="O11" s="511">
        <f>'[4]1_Xa Ia Trok'!O10+'[4]2_Xa Ia Mron'!O10+'[4]3_Xa Kim Tan'!O10+'[4]4_Xa Chu Rang'!O10+'[4]5_Xa Po To'!O10+'[4]6_Xa Ia Broai'!O10+'[4]7_Xa Ia Tul'!O10+'[4]8_Xa Chu Mo'!O10+'[4]9_Xa Ia KDam'!O10+'[4]10_Off'!O10+'[4]11_Off'!O10+'[4]12_Off'!O10+'[4]13_Off'!O10+'[4]14_Off'!O10+'[4]15_Off'!O10</f>
        <v>0</v>
      </c>
      <c r="P11" s="498">
        <f t="shared" ref="P11:P19" si="2">SUM(Q11:AP11)</f>
        <v>0</v>
      </c>
      <c r="Q11" s="511">
        <f>'[4]1_Xa Ia Trok'!Q10+'[4]2_Xa Ia Mron'!Q10+'[4]3_Xa Kim Tan'!Q10+'[4]4_Xa Chu Rang'!Q10+'[4]5_Xa Po To'!Q10+'[4]6_Xa Ia Broai'!Q10+'[4]7_Xa Ia Tul'!Q10+'[4]8_Xa Chu Mo'!Q10+'[4]9_Xa Ia KDam'!Q10+'[4]10_Off'!Q10+'[4]11_Off'!Q10+'[4]12_Off'!Q10+'[4]13_Off'!Q10+'[4]14_Off'!Q10+'[4]15_Off'!Q10</f>
        <v>0</v>
      </c>
      <c r="R11" s="511">
        <f>'[4]1_Xa Ia Trok'!R10+'[4]2_Xa Ia Mron'!R10+'[4]3_Xa Kim Tan'!R10+'[4]4_Xa Chu Rang'!R10+'[4]5_Xa Po To'!R10+'[4]6_Xa Ia Broai'!R10+'[4]7_Xa Ia Tul'!R10+'[4]8_Xa Chu Mo'!R10+'[4]9_Xa Ia KDam'!R10+'[4]10_Off'!R10+'[4]11_Off'!R10+'[4]12_Off'!R10+'[4]13_Off'!R10+'[4]14_Off'!R10+'[4]15_Off'!R10</f>
        <v>0</v>
      </c>
      <c r="S11" s="511">
        <f>'[4]1_Xa Ia Trok'!S10+'[4]2_Xa Ia Mron'!S10+'[4]3_Xa Kim Tan'!S10+'[4]4_Xa Chu Rang'!S10+'[4]5_Xa Po To'!S10+'[4]6_Xa Ia Broai'!S10+'[4]7_Xa Ia Tul'!S10+'[4]8_Xa Chu Mo'!S10+'[4]9_Xa Ia KDam'!S10+'[4]10_Off'!S10+'[4]11_Off'!S10+'[4]12_Off'!S10+'[4]13_Off'!S10+'[4]14_Off'!S10+'[4]15_Off'!S10</f>
        <v>0</v>
      </c>
      <c r="T11" s="511">
        <f>'[4]1_Xa Ia Trok'!T10+'[4]2_Xa Ia Mron'!T10+'[4]3_Xa Kim Tan'!T10+'[4]4_Xa Chu Rang'!T10+'[4]5_Xa Po To'!T10+'[4]6_Xa Ia Broai'!T10+'[4]7_Xa Ia Tul'!T10+'[4]8_Xa Chu Mo'!T10+'[4]9_Xa Ia KDam'!T10+'[4]10_Off'!T10+'[4]11_Off'!T10+'[4]12_Off'!T10+'[4]13_Off'!T10+'[4]14_Off'!T10+'[4]15_Off'!T10</f>
        <v>0</v>
      </c>
      <c r="U11" s="511">
        <f>'[4]1_Xa Ia Trok'!U10+'[4]2_Xa Ia Mron'!U10+'[4]3_Xa Kim Tan'!U10+'[4]4_Xa Chu Rang'!U10+'[4]5_Xa Po To'!U10+'[4]6_Xa Ia Broai'!U10+'[4]7_Xa Ia Tul'!U10+'[4]8_Xa Chu Mo'!U10+'[4]9_Xa Ia KDam'!U10+'[4]10_Off'!U10+'[4]11_Off'!U10+'[4]12_Off'!U10+'[4]13_Off'!U10+'[4]14_Off'!U10+'[4]15_Off'!U10</f>
        <v>0</v>
      </c>
      <c r="V11" s="511">
        <f>'[4]1_Xa Ia Trok'!V10+'[4]2_Xa Ia Mron'!V10+'[4]3_Xa Kim Tan'!V10+'[4]4_Xa Chu Rang'!V10+'[4]5_Xa Po To'!V10+'[4]6_Xa Ia Broai'!V10+'[4]7_Xa Ia Tul'!V10+'[4]8_Xa Chu Mo'!V10+'[4]9_Xa Ia KDam'!V10+'[4]10_Off'!V10+'[4]11_Off'!V10+'[4]12_Off'!V10+'[4]13_Off'!V10+'[4]14_Off'!V10+'[4]15_Off'!V10</f>
        <v>0</v>
      </c>
      <c r="W11" s="511">
        <f>'[4]1_Xa Ia Trok'!W10+'[4]2_Xa Ia Mron'!W10+'[4]3_Xa Kim Tan'!W10+'[4]4_Xa Chu Rang'!W10+'[4]5_Xa Po To'!W10+'[4]6_Xa Ia Broai'!W10+'[4]7_Xa Ia Tul'!W10+'[4]8_Xa Chu Mo'!W10+'[4]9_Xa Ia KDam'!W10+'[4]10_Off'!W10+'[4]11_Off'!W10+'[4]12_Off'!W10+'[4]13_Off'!W10+'[4]14_Off'!W10+'[4]15_Off'!W10</f>
        <v>0</v>
      </c>
      <c r="X11" s="511">
        <f>'[4]1_Xa Ia Trok'!X10+'[4]2_Xa Ia Mron'!X10+'[4]3_Xa Kim Tan'!X10+'[4]4_Xa Chu Rang'!X10+'[4]5_Xa Po To'!X10+'[4]6_Xa Ia Broai'!X10+'[4]7_Xa Ia Tul'!X10+'[4]8_Xa Chu Mo'!X10+'[4]9_Xa Ia KDam'!X10+'[4]10_Off'!X10+'[4]11_Off'!X10+'[4]12_Off'!X10+'[4]13_Off'!X10+'[4]14_Off'!X10+'[4]15_Off'!X10</f>
        <v>0</v>
      </c>
      <c r="Y11" s="511">
        <f>'[4]1_Xa Ia Trok'!Y10+'[4]2_Xa Ia Mron'!Y10+'[4]3_Xa Kim Tan'!Y10+'[4]4_Xa Chu Rang'!Y10+'[4]5_Xa Po To'!Y10+'[4]6_Xa Ia Broai'!Y10+'[4]7_Xa Ia Tul'!Y10+'[4]8_Xa Chu Mo'!Y10+'[4]9_Xa Ia KDam'!Y10+'[4]10_Off'!Y10+'[4]11_Off'!Y10+'[4]12_Off'!Y10+'[4]13_Off'!Y10+'[4]14_Off'!Y10+'[4]15_Off'!Y10</f>
        <v>0</v>
      </c>
      <c r="Z11" s="511">
        <f>'[4]1_Xa Ia Trok'!Z10+'[4]2_Xa Ia Mron'!Z10+'[4]3_Xa Kim Tan'!Z10+'[4]4_Xa Chu Rang'!Z10+'[4]5_Xa Po To'!Z10+'[4]6_Xa Ia Broai'!Z10+'[4]7_Xa Ia Tul'!Z10+'[4]8_Xa Chu Mo'!Z10+'[4]9_Xa Ia KDam'!Z10+'[4]10_Off'!Z10+'[4]11_Off'!Z10+'[4]12_Off'!Z10+'[4]13_Off'!Z10+'[4]14_Off'!Z10+'[4]15_Off'!Z10</f>
        <v>0</v>
      </c>
      <c r="AA11" s="511">
        <f>'[4]1_Xa Ia Trok'!AA10+'[4]2_Xa Ia Mron'!AA10+'[4]3_Xa Kim Tan'!AA10+'[4]4_Xa Chu Rang'!AA10+'[4]5_Xa Po To'!AA10+'[4]6_Xa Ia Broai'!AA10+'[4]7_Xa Ia Tul'!AA10+'[4]8_Xa Chu Mo'!AA10+'[4]9_Xa Ia KDam'!AA10+'[4]10_Off'!AA10+'[4]11_Off'!AA10+'[4]12_Off'!AA10+'[4]13_Off'!AA10+'[4]14_Off'!AA10+'[4]15_Off'!AA10</f>
        <v>0</v>
      </c>
      <c r="AB11" s="511">
        <f>'[4]1_Xa Ia Trok'!AB10+'[4]2_Xa Ia Mron'!AB10+'[4]3_Xa Kim Tan'!AB10+'[4]4_Xa Chu Rang'!AB10+'[4]5_Xa Po To'!AB10+'[4]6_Xa Ia Broai'!AB10+'[4]7_Xa Ia Tul'!AB10+'[4]8_Xa Chu Mo'!AB10+'[4]9_Xa Ia KDam'!AB10+'[4]10_Off'!AB10+'[4]11_Off'!AB10+'[4]12_Off'!AB10+'[4]13_Off'!AB10+'[4]14_Off'!AB10+'[4]15_Off'!AB10</f>
        <v>0</v>
      </c>
      <c r="AC11" s="511">
        <f>'[4]1_Xa Ia Trok'!AC10+'[4]2_Xa Ia Mron'!AC10+'[4]3_Xa Kim Tan'!AC10+'[4]4_Xa Chu Rang'!AC10+'[4]5_Xa Po To'!AC10+'[4]6_Xa Ia Broai'!AC10+'[4]7_Xa Ia Tul'!AC10+'[4]8_Xa Chu Mo'!AC10+'[4]9_Xa Ia KDam'!AC10+'[4]10_Off'!AC10+'[4]11_Off'!AC10+'[4]12_Off'!AC10+'[4]13_Off'!AC10+'[4]14_Off'!AC10+'[4]15_Off'!AC10</f>
        <v>0</v>
      </c>
      <c r="AD11" s="511">
        <f>'[4]1_Xa Ia Trok'!AD10+'[4]2_Xa Ia Mron'!AD10+'[4]3_Xa Kim Tan'!AD10+'[4]4_Xa Chu Rang'!AD10+'[4]5_Xa Po To'!AD10+'[4]6_Xa Ia Broai'!AD10+'[4]7_Xa Ia Tul'!AD10+'[4]8_Xa Chu Mo'!AD10+'[4]9_Xa Ia KDam'!AD10+'[4]10_Off'!AD10+'[4]11_Off'!AD10+'[4]12_Off'!AD10+'[4]13_Off'!AD10+'[4]14_Off'!AD10+'[4]15_Off'!AD10</f>
        <v>0</v>
      </c>
      <c r="AE11" s="511">
        <f>'[4]1_Xa Ia Trok'!AE10+'[4]2_Xa Ia Mron'!AE10+'[4]3_Xa Kim Tan'!AE10+'[4]4_Xa Chu Rang'!AE10+'[4]5_Xa Po To'!AE10+'[4]6_Xa Ia Broai'!AE10+'[4]7_Xa Ia Tul'!AE10+'[4]8_Xa Chu Mo'!AE10+'[4]9_Xa Ia KDam'!AE10+'[4]10_Off'!AE10+'[4]11_Off'!AE10+'[4]12_Off'!AE10+'[4]13_Off'!AE10+'[4]14_Off'!AE10+'[4]15_Off'!AE10</f>
        <v>0</v>
      </c>
      <c r="AF11" s="511">
        <f>'[4]1_Xa Ia Trok'!AF10+'[4]2_Xa Ia Mron'!AF10+'[4]3_Xa Kim Tan'!AF10+'[4]4_Xa Chu Rang'!AF10+'[4]5_Xa Po To'!AF10+'[4]6_Xa Ia Broai'!AF10+'[4]7_Xa Ia Tul'!AF10+'[4]8_Xa Chu Mo'!AF10+'[4]9_Xa Ia KDam'!AF10+'[4]10_Off'!AF10+'[4]11_Off'!AF10+'[4]12_Off'!AF10+'[4]13_Off'!AF10+'[4]14_Off'!AF10+'[4]15_Off'!AF10</f>
        <v>0</v>
      </c>
      <c r="AG11" s="511">
        <f>'[4]1_Xa Ia Trok'!AG10+'[4]2_Xa Ia Mron'!AG10+'[4]3_Xa Kim Tan'!AG10+'[4]4_Xa Chu Rang'!AG10+'[4]5_Xa Po To'!AG10+'[4]6_Xa Ia Broai'!AG10+'[4]7_Xa Ia Tul'!AG10+'[4]8_Xa Chu Mo'!AG10+'[4]9_Xa Ia KDam'!AG10+'[4]10_Off'!AG10+'[4]11_Off'!AG10+'[4]12_Off'!AG10+'[4]13_Off'!AG10+'[4]14_Off'!AG10+'[4]15_Off'!AG10</f>
        <v>0</v>
      </c>
      <c r="AH11" s="511">
        <f>'[4]1_Xa Ia Trok'!AH10+'[4]2_Xa Ia Mron'!AH10+'[4]3_Xa Kim Tan'!AH10+'[4]4_Xa Chu Rang'!AH10+'[4]5_Xa Po To'!AH10+'[4]6_Xa Ia Broai'!AH10+'[4]7_Xa Ia Tul'!AH10+'[4]8_Xa Chu Mo'!AH10+'[4]9_Xa Ia KDam'!AH10+'[4]10_Off'!AH10+'[4]11_Off'!AH10+'[4]12_Off'!AH10+'[4]13_Off'!AH10+'[4]14_Off'!AH10+'[4]15_Off'!AH10</f>
        <v>0</v>
      </c>
      <c r="AI11" s="511">
        <f>'[4]1_Xa Ia Trok'!AI10+'[4]2_Xa Ia Mron'!AI10+'[4]3_Xa Kim Tan'!AI10+'[4]4_Xa Chu Rang'!AI10+'[4]5_Xa Po To'!AI10+'[4]6_Xa Ia Broai'!AI10+'[4]7_Xa Ia Tul'!AI10+'[4]8_Xa Chu Mo'!AI10+'[4]9_Xa Ia KDam'!AI10+'[4]10_Off'!AI10+'[4]11_Off'!AI10+'[4]12_Off'!AI10+'[4]13_Off'!AI10+'[4]14_Off'!AI10+'[4]15_Off'!AI10</f>
        <v>0</v>
      </c>
      <c r="AJ11" s="511">
        <f>'[4]1_Xa Ia Trok'!AJ10+'[4]2_Xa Ia Mron'!AJ10+'[4]3_Xa Kim Tan'!AJ10+'[4]4_Xa Chu Rang'!AJ10+'[4]5_Xa Po To'!AJ10+'[4]6_Xa Ia Broai'!AJ10+'[4]7_Xa Ia Tul'!AJ10+'[4]8_Xa Chu Mo'!AJ10+'[4]9_Xa Ia KDam'!AJ10+'[4]10_Off'!AJ10+'[4]11_Off'!AJ10+'[4]12_Off'!AJ10+'[4]13_Off'!AJ10+'[4]14_Off'!AJ10+'[4]15_Off'!AJ10</f>
        <v>0</v>
      </c>
      <c r="AK11" s="511">
        <f>'[4]1_Xa Ia Trok'!AK10+'[4]2_Xa Ia Mron'!AK10+'[4]3_Xa Kim Tan'!AK10+'[4]4_Xa Chu Rang'!AK10+'[4]5_Xa Po To'!AK10+'[4]6_Xa Ia Broai'!AK10+'[4]7_Xa Ia Tul'!AK10+'[4]8_Xa Chu Mo'!AK10+'[4]9_Xa Ia KDam'!AK10+'[4]10_Off'!AK10+'[4]11_Off'!AK10+'[4]12_Off'!AK10+'[4]13_Off'!AK10+'[4]14_Off'!AK10+'[4]15_Off'!AK10</f>
        <v>0</v>
      </c>
      <c r="AL11" s="511">
        <f>'[4]1_Xa Ia Trok'!AL10+'[4]2_Xa Ia Mron'!AL10+'[4]3_Xa Kim Tan'!AL10+'[4]4_Xa Chu Rang'!AL10+'[4]5_Xa Po To'!AL10+'[4]6_Xa Ia Broai'!AL10+'[4]7_Xa Ia Tul'!AL10+'[4]8_Xa Chu Mo'!AL10+'[4]9_Xa Ia KDam'!AL10+'[4]10_Off'!AL10+'[4]11_Off'!AL10+'[4]12_Off'!AL10+'[4]13_Off'!AL10+'[4]14_Off'!AL10+'[4]15_Off'!AL10</f>
        <v>0</v>
      </c>
      <c r="AM11" s="511">
        <f>'[4]1_Xa Ia Trok'!AM10+'[4]2_Xa Ia Mron'!AM10+'[4]3_Xa Kim Tan'!AM10+'[4]4_Xa Chu Rang'!AM10+'[4]5_Xa Po To'!AM10+'[4]6_Xa Ia Broai'!AM10+'[4]7_Xa Ia Tul'!AM10+'[4]8_Xa Chu Mo'!AM10+'[4]9_Xa Ia KDam'!AM10+'[4]10_Off'!AM10+'[4]11_Off'!AM10+'[4]12_Off'!AM10+'[4]13_Off'!AM10+'[4]14_Off'!AM10+'[4]15_Off'!AM10</f>
        <v>0</v>
      </c>
      <c r="AN11" s="511">
        <f>'[4]1_Xa Ia Trok'!AN10+'[4]2_Xa Ia Mron'!AN10+'[4]3_Xa Kim Tan'!AN10+'[4]4_Xa Chu Rang'!AN10+'[4]5_Xa Po To'!AN10+'[4]6_Xa Ia Broai'!AN10+'[4]7_Xa Ia Tul'!AN10+'[4]8_Xa Chu Mo'!AN10+'[4]9_Xa Ia KDam'!AN10+'[4]10_Off'!AN10+'[4]11_Off'!AN10+'[4]12_Off'!AN10+'[4]13_Off'!AN10+'[4]14_Off'!AN10+'[4]15_Off'!AN10</f>
        <v>0</v>
      </c>
      <c r="AO11" s="511">
        <f>'[4]1_Xa Ia Trok'!AO10+'[4]2_Xa Ia Mron'!AO10+'[4]3_Xa Kim Tan'!AO10+'[4]4_Xa Chu Rang'!AO10+'[4]5_Xa Po To'!AO10+'[4]6_Xa Ia Broai'!AO10+'[4]7_Xa Ia Tul'!AO10+'[4]8_Xa Chu Mo'!AO10+'[4]9_Xa Ia KDam'!AO10+'[4]10_Off'!AO10+'[4]11_Off'!AO10+'[4]12_Off'!AO10+'[4]13_Off'!AO10+'[4]14_Off'!AO10+'[4]15_Off'!AO10</f>
        <v>0</v>
      </c>
      <c r="AP11" s="511">
        <f>'[4]1_Xa Ia Trok'!AP10+'[4]2_Xa Ia Mron'!AP10+'[4]3_Xa Kim Tan'!AP10+'[4]4_Xa Chu Rang'!AP10+'[4]5_Xa Po To'!AP10+'[4]6_Xa Ia Broai'!AP10+'[4]7_Xa Ia Tul'!AP10+'[4]8_Xa Chu Mo'!AP10+'[4]9_Xa Ia KDam'!AP10+'[4]10_Off'!AP10+'[4]11_Off'!AP10+'[4]12_Off'!AP10+'[4]13_Off'!AP10+'[4]14_Off'!AP10+'[4]15_Off'!AP10</f>
        <v>0</v>
      </c>
      <c r="AQ11" s="512">
        <f>'[4]1_Xa Ia Trok'!AQ10+'[4]2_Xa Ia Mron'!AQ10+'[4]3_Xa Kim Tan'!AQ10+'[4]4_Xa Chu Rang'!AQ10+'[4]5_Xa Po To'!AQ10+'[4]6_Xa Ia Broai'!AQ10+'[4]7_Xa Ia Tul'!AQ10+'[4]8_Xa Chu Mo'!AQ10+'[4]9_Xa Ia KDam'!AQ10+'[4]10_Off'!AQ10+'[4]11_Off'!AQ10+'[4]12_Off'!AQ10+'[4]13_Off'!AQ10+'[4]14_Off'!AQ10+'[4]15_Off'!AQ10</f>
        <v>0</v>
      </c>
      <c r="AR11" s="304">
        <f t="shared" ref="AR11:AR19" si="3">E11+P11+AQ11</f>
        <v>0</v>
      </c>
      <c r="AS11" s="626">
        <f>'[4]1_Xa Ia Trok'!AS10+'[4]2_Xa Ia Mron'!AS10+'[4]3_Xa Kim Tan'!AS10+'[4]4_Xa Chu Rang'!AS10+'[4]5_Xa Po To'!AS10+'[4]6_Xa Ia Broai'!AS10+'[4]7_Xa Ia Tul'!AS10+'[4]8_Xa Chu Mo'!AS10+'[4]9_Xa Ia KDam'!AS10+'[4]10_Off'!AS10+'[4]11_Off'!AS10+'[4]12_Off'!AS10+'[4]13_Off'!AS10+'[4]14_Off'!AS10+'[4]15_Off'!AS10</f>
        <v>3499.2540020000001</v>
      </c>
      <c r="AT11" s="513">
        <f t="shared" ref="AT11:AT19" si="4">SUM(Q11:AP11)</f>
        <v>0</v>
      </c>
      <c r="AU11" s="513">
        <f t="shared" ref="AU11:AU19" si="5">AS11-D11</f>
        <v>0</v>
      </c>
      <c r="AV11" s="513">
        <f>'03 CH'!I12</f>
        <v>3499.2540020000001</v>
      </c>
      <c r="AW11" s="513">
        <f t="shared" ref="AW11:AW47" si="6">AV11-AS11</f>
        <v>0</v>
      </c>
      <c r="AX11" s="513">
        <f t="shared" si="0"/>
        <v>0</v>
      </c>
      <c r="AY11" s="513">
        <f t="shared" si="1"/>
        <v>0</v>
      </c>
      <c r="BA11" s="513">
        <f>'03 CH'!K12</f>
        <v>0</v>
      </c>
      <c r="BC11" s="137">
        <f t="shared" ref="BC11:BC49" si="7">AS11-D11</f>
        <v>0</v>
      </c>
    </row>
    <row r="12" spans="1:57" s="113" customFormat="1" ht="15.95" customHeight="1" x14ac:dyDescent="0.25">
      <c r="A12" s="142">
        <v>1.2</v>
      </c>
      <c r="B12" s="81" t="s">
        <v>28</v>
      </c>
      <c r="C12" s="82" t="s">
        <v>29</v>
      </c>
      <c r="D12" s="304">
        <f>'02 CH'!G12</f>
        <v>22548.647397999997</v>
      </c>
      <c r="E12" s="498">
        <f>F12+I12+J12+K12+L12+M12+N12+O12</f>
        <v>159.27000000000001</v>
      </c>
      <c r="F12" s="304">
        <f>'[4]1_Xa Ia Trok'!F11+'[4]2_Xa Ia Mron'!F11+'[4]3_Xa Kim Tan'!F11+'[4]4_Xa Chu Rang'!F11+'[4]5_Xa Po To'!F11+'[4]6_Xa Ia Broai'!F11+'[4]7_Xa Ia Tul'!F11+'[4]8_Xa Chu Mo'!F11+'[4]9_Xa Ia KDam'!F11+'[4]10_Off'!F11+'[4]11_Off'!F11+'[4]12_Off'!F11+'[4]13_Off'!F11+'[4]14_Off'!F11+'[4]15_Off'!F11</f>
        <v>0</v>
      </c>
      <c r="G12" s="304">
        <f>'[4]1_Xa Ia Trok'!G11+'[4]2_Xa Ia Mron'!G11+'[4]3_Xa Kim Tan'!G11+'[4]4_Xa Chu Rang'!G11+'[4]5_Xa Po To'!G11+'[4]6_Xa Ia Broai'!G11+'[4]7_Xa Ia Tul'!G11+'[4]8_Xa Chu Mo'!G11+'[4]9_Xa Ia KDam'!G11+'[4]10_Off'!G11+'[4]11_Off'!G11+'[4]12_Off'!G11+'[4]13_Off'!G11+'[4]14_Off'!G11+'[4]15_Off'!G11</f>
        <v>0</v>
      </c>
      <c r="H12" s="514">
        <f>'[4]1_Xa Ia Trok'!H11+'[4]2_Xa Ia Mron'!H11+'[4]3_Xa Kim Tan'!H11+'[4]4_Xa Chu Rang'!H11+'[4]5_Xa Po To'!H11+'[4]6_Xa Ia Broai'!H11+'[4]7_Xa Ia Tul'!H11+'[4]8_Xa Chu Mo'!H11+'[4]9_Xa Ia KDam'!H11+'[4]10_Off'!H11+'[4]11_Off'!H11+'[4]12_Off'!H11+'[4]13_Off'!H11+'[4]14_Off'!H11+'[4]15_Off'!H11</f>
        <v>21126.505397999998</v>
      </c>
      <c r="I12" s="304">
        <f>'[4]1_Xa Ia Trok'!I11+'[4]2_Xa Ia Mron'!I11+'[4]3_Xa Kim Tan'!I11+'[4]4_Xa Chu Rang'!I11+'[4]5_Xa Po To'!I11+'[4]6_Xa Ia Broai'!I11+'[4]7_Xa Ia Tul'!I11+'[4]8_Xa Chu Mo'!I11+'[4]9_Xa Ia KDam'!I11+'[4]10_Off'!I11+'[4]11_Off'!I11+'[4]12_Off'!I11+'[4]13_Off'!I11+'[4]14_Off'!I11+'[4]15_Off'!I11</f>
        <v>0</v>
      </c>
      <c r="J12" s="304">
        <f>'[4]1_Xa Ia Trok'!J11+'[4]2_Xa Ia Mron'!J11+'[4]3_Xa Kim Tan'!J11+'[4]4_Xa Chu Rang'!J11+'[4]5_Xa Po To'!J11+'[4]6_Xa Ia Broai'!J11+'[4]7_Xa Ia Tul'!J11+'[4]8_Xa Chu Mo'!J11+'[4]9_Xa Ia KDam'!J11+'[4]10_Off'!J11+'[4]11_Off'!J11+'[4]12_Off'!J11+'[4]13_Off'!J11+'[4]14_Off'!J11+'[4]15_Off'!J11</f>
        <v>0</v>
      </c>
      <c r="K12" s="304">
        <f>'[4]1_Xa Ia Trok'!K11+'[4]2_Xa Ia Mron'!K11+'[4]3_Xa Kim Tan'!K11+'[4]4_Xa Chu Rang'!K11+'[4]5_Xa Po To'!K11+'[4]6_Xa Ia Broai'!K11+'[4]7_Xa Ia Tul'!K11+'[4]8_Xa Chu Mo'!K11+'[4]9_Xa Ia KDam'!K11+'[4]10_Off'!K11+'[4]11_Off'!K11+'[4]12_Off'!K11+'[4]13_Off'!K11+'[4]14_Off'!K11+'[4]15_Off'!K11</f>
        <v>0</v>
      </c>
      <c r="L12" s="304">
        <f>'[4]1_Xa Ia Trok'!L11+'[4]2_Xa Ia Mron'!L11+'[4]3_Xa Kim Tan'!L11+'[4]4_Xa Chu Rang'!L11+'[4]5_Xa Po To'!L11+'[4]6_Xa Ia Broai'!L11+'[4]7_Xa Ia Tul'!L11+'[4]8_Xa Chu Mo'!L11+'[4]9_Xa Ia KDam'!L11+'[4]10_Off'!L11+'[4]11_Off'!L11+'[4]12_Off'!L11+'[4]13_Off'!L11+'[4]14_Off'!L11+'[4]15_Off'!L11</f>
        <v>0</v>
      </c>
      <c r="M12" s="304">
        <f>'[4]1_Xa Ia Trok'!M11+'[4]2_Xa Ia Mron'!M11+'[4]3_Xa Kim Tan'!M11+'[4]4_Xa Chu Rang'!M11+'[4]5_Xa Po To'!M11+'[4]6_Xa Ia Broai'!M11+'[4]7_Xa Ia Tul'!M11+'[4]8_Xa Chu Mo'!M11+'[4]9_Xa Ia KDam'!M11+'[4]10_Off'!M11+'[4]11_Off'!M11+'[4]12_Off'!M11+'[4]13_Off'!M11+'[4]14_Off'!M11+'[4]15_Off'!M11</f>
        <v>0</v>
      </c>
      <c r="N12" s="304">
        <f>'[4]1_Xa Ia Trok'!N11+'[4]2_Xa Ia Mron'!N11+'[4]3_Xa Kim Tan'!N11+'[4]4_Xa Chu Rang'!N11+'[4]5_Xa Po To'!N11+'[4]6_Xa Ia Broai'!N11+'[4]7_Xa Ia Tul'!N11+'[4]8_Xa Chu Mo'!N11+'[4]9_Xa Ia KDam'!N11+'[4]10_Off'!N11+'[4]11_Off'!N11+'[4]12_Off'!N11+'[4]13_Off'!N11+'[4]14_Off'!N11+'[4]15_Off'!N11</f>
        <v>0</v>
      </c>
      <c r="O12" s="304">
        <f>'[4]1_Xa Ia Trok'!O11+'[4]2_Xa Ia Mron'!O11+'[4]3_Xa Kim Tan'!O11+'[4]4_Xa Chu Rang'!O11+'[4]5_Xa Po To'!O11+'[4]6_Xa Ia Broai'!O11+'[4]7_Xa Ia Tul'!O11+'[4]8_Xa Chu Mo'!O11+'[4]9_Xa Ia KDam'!O11+'[4]10_Off'!O11+'[4]11_Off'!O11+'[4]12_Off'!O11+'[4]13_Off'!O11+'[4]14_Off'!O11+'[4]15_Off'!O11</f>
        <v>159.27000000000001</v>
      </c>
      <c r="P12" s="498">
        <f t="shared" si="2"/>
        <v>1262.8719999999998</v>
      </c>
      <c r="Q12" s="304">
        <f>'[4]1_Xa Ia Trok'!Q11+'[4]2_Xa Ia Mron'!Q11+'[4]3_Xa Kim Tan'!Q11+'[4]4_Xa Chu Rang'!Q11+'[4]5_Xa Po To'!Q11+'[4]6_Xa Ia Broai'!Q11+'[4]7_Xa Ia Tul'!Q11+'[4]8_Xa Chu Mo'!Q11+'[4]9_Xa Ia KDam'!Q11+'[4]10_Off'!Q11+'[4]11_Off'!Q11+'[4]12_Off'!Q11+'[4]13_Off'!Q11+'[4]14_Off'!Q11+'[4]15_Off'!Q11</f>
        <v>0</v>
      </c>
      <c r="R12" s="304">
        <f>'[4]1_Xa Ia Trok'!R11+'[4]2_Xa Ia Mron'!R11+'[4]3_Xa Kim Tan'!R11+'[4]4_Xa Chu Rang'!R11+'[4]5_Xa Po To'!R11+'[4]6_Xa Ia Broai'!R11+'[4]7_Xa Ia Tul'!R11+'[4]8_Xa Chu Mo'!R11+'[4]9_Xa Ia KDam'!R11+'[4]10_Off'!R11+'[4]11_Off'!R11+'[4]12_Off'!R11+'[4]13_Off'!R11+'[4]14_Off'!R11+'[4]15_Off'!R11</f>
        <v>0.45999999999999996</v>
      </c>
      <c r="S12" s="304">
        <f>'[4]1_Xa Ia Trok'!S11+'[4]2_Xa Ia Mron'!S11+'[4]3_Xa Kim Tan'!S11+'[4]4_Xa Chu Rang'!S11+'[4]5_Xa Po To'!S11+'[4]6_Xa Ia Broai'!S11+'[4]7_Xa Ia Tul'!S11+'[4]8_Xa Chu Mo'!S11+'[4]9_Xa Ia KDam'!S11+'[4]10_Off'!S11+'[4]11_Off'!S11+'[4]12_Off'!S11+'[4]13_Off'!S11+'[4]14_Off'!S11+'[4]15_Off'!S11</f>
        <v>0</v>
      </c>
      <c r="T12" s="304">
        <f>'[4]1_Xa Ia Trok'!T11+'[4]2_Xa Ia Mron'!T11+'[4]3_Xa Kim Tan'!T11+'[4]4_Xa Chu Rang'!T11+'[4]5_Xa Po To'!T11+'[4]6_Xa Ia Broai'!T11+'[4]7_Xa Ia Tul'!T11+'[4]8_Xa Chu Mo'!T11+'[4]9_Xa Ia KDam'!T11+'[4]10_Off'!T11+'[4]11_Off'!T11+'[4]12_Off'!T11+'[4]13_Off'!T11+'[4]14_Off'!T11+'[4]15_Off'!T11</f>
        <v>0</v>
      </c>
      <c r="U12" s="304">
        <f>'[4]1_Xa Ia Trok'!U11+'[4]2_Xa Ia Mron'!U11+'[4]3_Xa Kim Tan'!U11+'[4]4_Xa Chu Rang'!U11+'[4]5_Xa Po To'!U11+'[4]6_Xa Ia Broai'!U11+'[4]7_Xa Ia Tul'!U11+'[4]8_Xa Chu Mo'!U11+'[4]9_Xa Ia KDam'!U11+'[4]10_Off'!U11+'[4]11_Off'!U11+'[4]12_Off'!U11+'[4]13_Off'!U11+'[4]14_Off'!U11+'[4]15_Off'!U11</f>
        <v>0</v>
      </c>
      <c r="V12" s="304">
        <f>'[4]1_Xa Ia Trok'!V11+'[4]2_Xa Ia Mron'!V11+'[4]3_Xa Kim Tan'!V11+'[4]4_Xa Chu Rang'!V11+'[4]5_Xa Po To'!V11+'[4]6_Xa Ia Broai'!V11+'[4]7_Xa Ia Tul'!V11+'[4]8_Xa Chu Mo'!V11+'[4]9_Xa Ia KDam'!V11+'[4]10_Off'!V11+'[4]11_Off'!V11+'[4]12_Off'!V11+'[4]13_Off'!V11+'[4]14_Off'!V11+'[4]15_Off'!V11</f>
        <v>13.182</v>
      </c>
      <c r="W12" s="304">
        <f>'[4]1_Xa Ia Trok'!W11+'[4]2_Xa Ia Mron'!W11+'[4]3_Xa Kim Tan'!W11+'[4]4_Xa Chu Rang'!W11+'[4]5_Xa Po To'!W11+'[4]6_Xa Ia Broai'!W11+'[4]7_Xa Ia Tul'!W11+'[4]8_Xa Chu Mo'!W11+'[4]9_Xa Ia KDam'!W11+'[4]10_Off'!W11+'[4]11_Off'!W11+'[4]12_Off'!W11+'[4]13_Off'!W11+'[4]14_Off'!W11+'[4]15_Off'!W11</f>
        <v>2.4500000000000002</v>
      </c>
      <c r="X12" s="304">
        <f>'[4]1_Xa Ia Trok'!X11+'[4]2_Xa Ia Mron'!X11+'[4]3_Xa Kim Tan'!X11+'[4]4_Xa Chu Rang'!X11+'[4]5_Xa Po To'!X11+'[4]6_Xa Ia Broai'!X11+'[4]7_Xa Ia Tul'!X11+'[4]8_Xa Chu Mo'!X11+'[4]9_Xa Ia KDam'!X11+'[4]10_Off'!X11+'[4]11_Off'!X11+'[4]12_Off'!X11+'[4]13_Off'!X11+'[4]14_Off'!X11+'[4]15_Off'!X11</f>
        <v>0</v>
      </c>
      <c r="Y12" s="304">
        <f>'[4]1_Xa Ia Trok'!Y11+'[4]2_Xa Ia Mron'!Y11+'[4]3_Xa Kim Tan'!Y11+'[4]4_Xa Chu Rang'!Y11+'[4]5_Xa Po To'!Y11+'[4]6_Xa Ia Broai'!Y11+'[4]7_Xa Ia Tul'!Y11+'[4]8_Xa Chu Mo'!Y11+'[4]9_Xa Ia KDam'!Y11+'[4]10_Off'!Y11+'[4]11_Off'!Y11+'[4]12_Off'!Y11+'[4]13_Off'!Y11+'[4]14_Off'!Y11+'[4]15_Off'!Y11</f>
        <v>1096.25</v>
      </c>
      <c r="Z12" s="304">
        <f>'[4]1_Xa Ia Trok'!Z11+'[4]2_Xa Ia Mron'!Z11+'[4]3_Xa Kim Tan'!Z11+'[4]4_Xa Chu Rang'!Z11+'[4]5_Xa Po To'!Z11+'[4]6_Xa Ia Broai'!Z11+'[4]7_Xa Ia Tul'!Z11+'[4]8_Xa Chu Mo'!Z11+'[4]9_Xa Ia KDam'!Z11+'[4]10_Off'!Z11+'[4]11_Off'!Z11+'[4]12_Off'!Z11+'[4]13_Off'!Z11+'[4]14_Off'!Z11+'[4]15_Off'!Z11</f>
        <v>0</v>
      </c>
      <c r="AA12" s="304">
        <f>'[4]1_Xa Ia Trok'!AA11+'[4]2_Xa Ia Mron'!AA11+'[4]3_Xa Kim Tan'!AA11+'[4]4_Xa Chu Rang'!AA11+'[4]5_Xa Po To'!AA11+'[4]6_Xa Ia Broai'!AA11+'[4]7_Xa Ia Tul'!AA11+'[4]8_Xa Chu Mo'!AA11+'[4]9_Xa Ia KDam'!AA11+'[4]10_Off'!AA11+'[4]11_Off'!AA11+'[4]12_Off'!AA11+'[4]13_Off'!AA11+'[4]14_Off'!AA11+'[4]15_Off'!AA11</f>
        <v>2.8600000000000003</v>
      </c>
      <c r="AB12" s="304">
        <f>'[4]1_Xa Ia Trok'!AB11+'[4]2_Xa Ia Mron'!AB11+'[4]3_Xa Kim Tan'!AB11+'[4]4_Xa Chu Rang'!AB11+'[4]5_Xa Po To'!AB11+'[4]6_Xa Ia Broai'!AB11+'[4]7_Xa Ia Tul'!AB11+'[4]8_Xa Chu Mo'!AB11+'[4]9_Xa Ia KDam'!AB11+'[4]10_Off'!AB11+'[4]11_Off'!AB11+'[4]12_Off'!AB11+'[4]13_Off'!AB11+'[4]14_Off'!AB11+'[4]15_Off'!AB11</f>
        <v>0.18</v>
      </c>
      <c r="AC12" s="304">
        <f>'[4]1_Xa Ia Trok'!AC11+'[4]2_Xa Ia Mron'!AC11+'[4]3_Xa Kim Tan'!AC11+'[4]4_Xa Chu Rang'!AC11+'[4]5_Xa Po To'!AC11+'[4]6_Xa Ia Broai'!AC11+'[4]7_Xa Ia Tul'!AC11+'[4]8_Xa Chu Mo'!AC11+'[4]9_Xa Ia KDam'!AC11+'[4]10_Off'!AC11+'[4]11_Off'!AC11+'[4]12_Off'!AC11+'[4]13_Off'!AC11+'[4]14_Off'!AC11+'[4]15_Off'!AC11</f>
        <v>92.009999999999991</v>
      </c>
      <c r="AD12" s="304">
        <f>'[4]1_Xa Ia Trok'!AD11+'[4]2_Xa Ia Mron'!AD11+'[4]3_Xa Kim Tan'!AD11+'[4]4_Xa Chu Rang'!AD11+'[4]5_Xa Po To'!AD11+'[4]6_Xa Ia Broai'!AD11+'[4]7_Xa Ia Tul'!AD11+'[4]8_Xa Chu Mo'!AD11+'[4]9_Xa Ia KDam'!AD11+'[4]10_Off'!AD11+'[4]11_Off'!AD11+'[4]12_Off'!AD11+'[4]13_Off'!AD11+'[4]14_Off'!AD11+'[4]15_Off'!AD11</f>
        <v>0</v>
      </c>
      <c r="AE12" s="304">
        <f>'[4]1_Xa Ia Trok'!AE11+'[4]2_Xa Ia Mron'!AE11+'[4]3_Xa Kim Tan'!AE11+'[4]4_Xa Chu Rang'!AE11+'[4]5_Xa Po To'!AE11+'[4]6_Xa Ia Broai'!AE11+'[4]7_Xa Ia Tul'!AE11+'[4]8_Xa Chu Mo'!AE11+'[4]9_Xa Ia KDam'!AE11+'[4]10_Off'!AE11+'[4]11_Off'!AE11+'[4]12_Off'!AE11+'[4]13_Off'!AE11+'[4]14_Off'!AE11+'[4]15_Off'!AE11</f>
        <v>0</v>
      </c>
      <c r="AF12" s="304">
        <f>'[4]1_Xa Ia Trok'!AF11+'[4]2_Xa Ia Mron'!AF11+'[4]3_Xa Kim Tan'!AF11+'[4]4_Xa Chu Rang'!AF11+'[4]5_Xa Po To'!AF11+'[4]6_Xa Ia Broai'!AF11+'[4]7_Xa Ia Tul'!AF11+'[4]8_Xa Chu Mo'!AF11+'[4]9_Xa Ia KDam'!AF11+'[4]10_Off'!AF11+'[4]11_Off'!AF11+'[4]12_Off'!AF11+'[4]13_Off'!AF11+'[4]14_Off'!AF11+'[4]15_Off'!AF11</f>
        <v>0</v>
      </c>
      <c r="AG12" s="304">
        <f>'[4]1_Xa Ia Trok'!AG11+'[4]2_Xa Ia Mron'!AG11+'[4]3_Xa Kim Tan'!AG11+'[4]4_Xa Chu Rang'!AG11+'[4]5_Xa Po To'!AG11+'[4]6_Xa Ia Broai'!AG11+'[4]7_Xa Ia Tul'!AG11+'[4]8_Xa Chu Mo'!AG11+'[4]9_Xa Ia KDam'!AG11+'[4]10_Off'!AG11+'[4]11_Off'!AG11+'[4]12_Off'!AG11+'[4]13_Off'!AG11+'[4]14_Off'!AG11+'[4]15_Off'!AG11</f>
        <v>0</v>
      </c>
      <c r="AH12" s="304">
        <f>'[4]1_Xa Ia Trok'!AH11+'[4]2_Xa Ia Mron'!AH11+'[4]3_Xa Kim Tan'!AH11+'[4]4_Xa Chu Rang'!AH11+'[4]5_Xa Po To'!AH11+'[4]6_Xa Ia Broai'!AH11+'[4]7_Xa Ia Tul'!AH11+'[4]8_Xa Chu Mo'!AH11+'[4]9_Xa Ia KDam'!AH11+'[4]10_Off'!AH11+'[4]11_Off'!AH11+'[4]12_Off'!AH11+'[4]13_Off'!AH11+'[4]14_Off'!AH11+'[4]15_Off'!AH11</f>
        <v>0</v>
      </c>
      <c r="AI12" s="304">
        <f>'[4]1_Xa Ia Trok'!AI11+'[4]2_Xa Ia Mron'!AI11+'[4]3_Xa Kim Tan'!AI11+'[4]4_Xa Chu Rang'!AI11+'[4]5_Xa Po To'!AI11+'[4]6_Xa Ia Broai'!AI11+'[4]7_Xa Ia Tul'!AI11+'[4]8_Xa Chu Mo'!AI11+'[4]9_Xa Ia KDam'!AI11+'[4]10_Off'!AI11+'[4]11_Off'!AI11+'[4]12_Off'!AI11+'[4]13_Off'!AI11+'[4]14_Off'!AI11+'[4]15_Off'!AI11</f>
        <v>10.5</v>
      </c>
      <c r="AJ12" s="304">
        <f>'[4]1_Xa Ia Trok'!AJ11+'[4]2_Xa Ia Mron'!AJ11+'[4]3_Xa Kim Tan'!AJ11+'[4]4_Xa Chu Rang'!AJ11+'[4]5_Xa Po To'!AJ11+'[4]6_Xa Ia Broai'!AJ11+'[4]7_Xa Ia Tul'!AJ11+'[4]8_Xa Chu Mo'!AJ11+'[4]9_Xa Ia KDam'!AJ11+'[4]10_Off'!AJ11+'[4]11_Off'!AJ11+'[4]12_Off'!AJ11+'[4]13_Off'!AJ11+'[4]14_Off'!AJ11+'[4]15_Off'!AJ11</f>
        <v>36.81</v>
      </c>
      <c r="AK12" s="304">
        <f>'[4]1_Xa Ia Trok'!AK11+'[4]2_Xa Ia Mron'!AK11+'[4]3_Xa Kim Tan'!AK11+'[4]4_Xa Chu Rang'!AK11+'[4]5_Xa Po To'!AK11+'[4]6_Xa Ia Broai'!AK11+'[4]7_Xa Ia Tul'!AK11+'[4]8_Xa Chu Mo'!AK11+'[4]9_Xa Ia KDam'!AK11+'[4]10_Off'!AK11+'[4]11_Off'!AK11+'[4]12_Off'!AK11+'[4]13_Off'!AK11+'[4]14_Off'!AK11+'[4]15_Off'!AK11</f>
        <v>4.589999999999999</v>
      </c>
      <c r="AL12" s="304">
        <f>'[4]1_Xa Ia Trok'!AL11+'[4]2_Xa Ia Mron'!AL11+'[4]3_Xa Kim Tan'!AL11+'[4]4_Xa Chu Rang'!AL11+'[4]5_Xa Po To'!AL11+'[4]6_Xa Ia Broai'!AL11+'[4]7_Xa Ia Tul'!AL11+'[4]8_Xa Chu Mo'!AL11+'[4]9_Xa Ia KDam'!AL11+'[4]10_Off'!AL11+'[4]11_Off'!AL11+'[4]12_Off'!AL11+'[4]13_Off'!AL11+'[4]14_Off'!AL11+'[4]15_Off'!AL11</f>
        <v>3.58</v>
      </c>
      <c r="AM12" s="304">
        <f>'[4]1_Xa Ia Trok'!AM11+'[4]2_Xa Ia Mron'!AM11+'[4]3_Xa Kim Tan'!AM11+'[4]4_Xa Chu Rang'!AM11+'[4]5_Xa Po To'!AM11+'[4]6_Xa Ia Broai'!AM11+'[4]7_Xa Ia Tul'!AM11+'[4]8_Xa Chu Mo'!AM11+'[4]9_Xa Ia KDam'!AM11+'[4]10_Off'!AM11+'[4]11_Off'!AM11+'[4]12_Off'!AM11+'[4]13_Off'!AM11+'[4]14_Off'!AM11+'[4]15_Off'!AM11</f>
        <v>0</v>
      </c>
      <c r="AN12" s="304">
        <f>'[4]1_Xa Ia Trok'!AN11+'[4]2_Xa Ia Mron'!AN11+'[4]3_Xa Kim Tan'!AN11+'[4]4_Xa Chu Rang'!AN11+'[4]5_Xa Po To'!AN11+'[4]6_Xa Ia Broai'!AN11+'[4]7_Xa Ia Tul'!AN11+'[4]8_Xa Chu Mo'!AN11+'[4]9_Xa Ia KDam'!AN11+'[4]10_Off'!AN11+'[4]11_Off'!AN11+'[4]12_Off'!AN11+'[4]13_Off'!AN11+'[4]14_Off'!AN11+'[4]15_Off'!AN11</f>
        <v>0</v>
      </c>
      <c r="AO12" s="304">
        <f>'[4]1_Xa Ia Trok'!AO11+'[4]2_Xa Ia Mron'!AO11+'[4]3_Xa Kim Tan'!AO11+'[4]4_Xa Chu Rang'!AO11+'[4]5_Xa Po To'!AO11+'[4]6_Xa Ia Broai'!AO11+'[4]7_Xa Ia Tul'!AO11+'[4]8_Xa Chu Mo'!AO11+'[4]9_Xa Ia KDam'!AO11+'[4]10_Off'!AO11+'[4]11_Off'!AO11+'[4]12_Off'!AO11+'[4]13_Off'!AO11+'[4]14_Off'!AO11+'[4]15_Off'!AO11</f>
        <v>0</v>
      </c>
      <c r="AP12" s="304">
        <f>'[4]1_Xa Ia Trok'!AP11+'[4]2_Xa Ia Mron'!AP11+'[4]3_Xa Kim Tan'!AP11+'[4]4_Xa Chu Rang'!AP11+'[4]5_Xa Po To'!AP11+'[4]6_Xa Ia Broai'!AP11+'[4]7_Xa Ia Tul'!AP11+'[4]8_Xa Chu Mo'!AP11+'[4]9_Xa Ia KDam'!AP11+'[4]10_Off'!AP11+'[4]11_Off'!AP11+'[4]12_Off'!AP11+'[4]13_Off'!AP11+'[4]14_Off'!AP11+'[4]15_Off'!AP11</f>
        <v>0</v>
      </c>
      <c r="AQ12" s="498">
        <f>'[4]1_Xa Ia Trok'!AQ11+'[4]2_Xa Ia Mron'!AQ11+'[4]3_Xa Kim Tan'!AQ11+'[4]4_Xa Chu Rang'!AQ11+'[4]5_Xa Po To'!AQ11+'[4]6_Xa Ia Broai'!AQ11+'[4]7_Xa Ia Tul'!AQ11+'[4]8_Xa Chu Mo'!AQ11+'[4]9_Xa Ia KDam'!AQ11+'[4]10_Off'!AQ11+'[4]11_Off'!AQ11+'[4]12_Off'!AQ11+'[4]13_Off'!AQ11+'[4]14_Off'!AQ11+'[4]15_Off'!AQ11</f>
        <v>0</v>
      </c>
      <c r="AR12" s="304">
        <f t="shared" si="3"/>
        <v>1422.1419999999998</v>
      </c>
      <c r="AS12" s="304">
        <f>H12+H48</f>
        <v>21351.855397999996</v>
      </c>
      <c r="AT12" s="137">
        <f t="shared" si="4"/>
        <v>1262.8719999999998</v>
      </c>
      <c r="AU12" s="137">
        <f t="shared" si="5"/>
        <v>-1196.7920000000013</v>
      </c>
      <c r="AV12" s="137">
        <f>'03 CH'!I13</f>
        <v>21351.855398</v>
      </c>
      <c r="AW12" s="137">
        <f t="shared" si="6"/>
        <v>0</v>
      </c>
      <c r="AX12" s="137">
        <f t="shared" si="0"/>
        <v>-1196.7920000000013</v>
      </c>
      <c r="AY12" s="137">
        <f>AS12-D12</f>
        <v>-1196.7920000000013</v>
      </c>
      <c r="AZ12" s="137"/>
      <c r="BA12" s="137">
        <f>'03 CH'!K13</f>
        <v>-1196.7919999999976</v>
      </c>
      <c r="BB12" s="137"/>
      <c r="BC12" s="137">
        <f t="shared" si="7"/>
        <v>-1196.7920000000013</v>
      </c>
      <c r="BD12" s="137">
        <f>AS12-21505.77</f>
        <v>-153.91460200000438</v>
      </c>
    </row>
    <row r="13" spans="1:57" s="113" customFormat="1" ht="15.95" customHeight="1" x14ac:dyDescent="0.25">
      <c r="A13" s="142">
        <v>1.3</v>
      </c>
      <c r="B13" s="81" t="s">
        <v>30</v>
      </c>
      <c r="C13" s="82" t="s">
        <v>31</v>
      </c>
      <c r="D13" s="304">
        <f>'02 CH'!G13</f>
        <v>3836.9000000000005</v>
      </c>
      <c r="E13" s="498">
        <f>F13+H13+J13+K13+L13+M13+N13+O13</f>
        <v>197.85</v>
      </c>
      <c r="F13" s="304">
        <f>'[4]1_Xa Ia Trok'!F12+'[4]2_Xa Ia Mron'!F12+'[4]3_Xa Kim Tan'!F12+'[4]4_Xa Chu Rang'!F12+'[4]5_Xa Po To'!F12+'[4]6_Xa Ia Broai'!F12+'[4]7_Xa Ia Tul'!F12+'[4]8_Xa Chu Mo'!F12+'[4]9_Xa Ia KDam'!F12+'[4]10_Off'!F12+'[4]11_Off'!F12+'[4]12_Off'!F12+'[4]13_Off'!F12+'[4]14_Off'!F12+'[4]15_Off'!F12</f>
        <v>0</v>
      </c>
      <c r="G13" s="304">
        <f>'[4]1_Xa Ia Trok'!G12+'[4]2_Xa Ia Mron'!G12+'[4]3_Xa Kim Tan'!G12+'[4]4_Xa Chu Rang'!G12+'[4]5_Xa Po To'!G12+'[4]6_Xa Ia Broai'!G12+'[4]7_Xa Ia Tul'!G12+'[4]8_Xa Chu Mo'!G12+'[4]9_Xa Ia KDam'!G12+'[4]10_Off'!G12+'[4]11_Off'!G12+'[4]12_Off'!G12+'[4]13_Off'!G12+'[4]14_Off'!G12+'[4]15_Off'!G12</f>
        <v>0</v>
      </c>
      <c r="H13" s="304">
        <f>'[4]1_Xa Ia Trok'!H12+'[4]2_Xa Ia Mron'!H12+'[4]3_Xa Kim Tan'!H12+'[4]4_Xa Chu Rang'!H12+'[4]5_Xa Po To'!H12+'[4]6_Xa Ia Broai'!H12+'[4]7_Xa Ia Tul'!H12+'[4]8_Xa Chu Mo'!H12+'[4]9_Xa Ia KDam'!H12+'[4]10_Off'!H12+'[4]11_Off'!H12+'[4]12_Off'!H12+'[4]13_Off'!H12+'[4]14_Off'!H12+'[4]15_Off'!H12</f>
        <v>197.85</v>
      </c>
      <c r="I13" s="514">
        <f>'[4]1_Xa Ia Trok'!I12+'[4]2_Xa Ia Mron'!I12+'[4]3_Xa Kim Tan'!I12+'[4]4_Xa Chu Rang'!I12+'[4]5_Xa Po To'!I12+'[4]6_Xa Ia Broai'!I12+'[4]7_Xa Ia Tul'!I12+'[4]8_Xa Chu Mo'!I12+'[4]9_Xa Ia KDam'!I12+'[4]10_Off'!I12+'[4]11_Off'!I12+'[4]12_Off'!I12+'[4]13_Off'!I12+'[4]14_Off'!I12+'[4]15_Off'!I12</f>
        <v>3549.26</v>
      </c>
      <c r="J13" s="304">
        <f>'[4]1_Xa Ia Trok'!J12+'[4]2_Xa Ia Mron'!J12+'[4]3_Xa Kim Tan'!J12+'[4]4_Xa Chu Rang'!J12+'[4]5_Xa Po To'!J12+'[4]6_Xa Ia Broai'!J12+'[4]7_Xa Ia Tul'!J12+'[4]8_Xa Chu Mo'!J12+'[4]9_Xa Ia KDam'!J12+'[4]10_Off'!J12+'[4]11_Off'!J12+'[4]12_Off'!J12+'[4]13_Off'!J12+'[4]14_Off'!J12+'[4]15_Off'!J12</f>
        <v>0</v>
      </c>
      <c r="K13" s="304">
        <f>'[4]1_Xa Ia Trok'!K12+'[4]2_Xa Ia Mron'!K12+'[4]3_Xa Kim Tan'!K12+'[4]4_Xa Chu Rang'!K12+'[4]5_Xa Po To'!K12+'[4]6_Xa Ia Broai'!K12+'[4]7_Xa Ia Tul'!K12+'[4]8_Xa Chu Mo'!K12+'[4]9_Xa Ia KDam'!K12+'[4]10_Off'!K12+'[4]11_Off'!K12+'[4]12_Off'!K12+'[4]13_Off'!K12+'[4]14_Off'!K12+'[4]15_Off'!K12</f>
        <v>0</v>
      </c>
      <c r="L13" s="304">
        <f>'[4]1_Xa Ia Trok'!L12+'[4]2_Xa Ia Mron'!L12+'[4]3_Xa Kim Tan'!L12+'[4]4_Xa Chu Rang'!L12+'[4]5_Xa Po To'!L12+'[4]6_Xa Ia Broai'!L12+'[4]7_Xa Ia Tul'!L12+'[4]8_Xa Chu Mo'!L12+'[4]9_Xa Ia KDam'!L12+'[4]10_Off'!L12+'[4]11_Off'!L12+'[4]12_Off'!L12+'[4]13_Off'!L12+'[4]14_Off'!L12+'[4]15_Off'!L12</f>
        <v>0</v>
      </c>
      <c r="M13" s="304">
        <f>'[4]1_Xa Ia Trok'!M12+'[4]2_Xa Ia Mron'!M12+'[4]3_Xa Kim Tan'!M12+'[4]4_Xa Chu Rang'!M12+'[4]5_Xa Po To'!M12+'[4]6_Xa Ia Broai'!M12+'[4]7_Xa Ia Tul'!M12+'[4]8_Xa Chu Mo'!M12+'[4]9_Xa Ia KDam'!M12+'[4]10_Off'!M12+'[4]11_Off'!M12+'[4]12_Off'!M12+'[4]13_Off'!M12+'[4]14_Off'!M12+'[4]15_Off'!M12</f>
        <v>0</v>
      </c>
      <c r="N13" s="304">
        <f>'[4]1_Xa Ia Trok'!N12+'[4]2_Xa Ia Mron'!N12+'[4]3_Xa Kim Tan'!N12+'[4]4_Xa Chu Rang'!N12+'[4]5_Xa Po To'!N12+'[4]6_Xa Ia Broai'!N12+'[4]7_Xa Ia Tul'!N12+'[4]8_Xa Chu Mo'!N12+'[4]9_Xa Ia KDam'!N12+'[4]10_Off'!N12+'[4]11_Off'!N12+'[4]12_Off'!N12+'[4]13_Off'!N12+'[4]14_Off'!N12+'[4]15_Off'!N12</f>
        <v>0</v>
      </c>
      <c r="O13" s="304">
        <f>'[4]1_Xa Ia Trok'!O12+'[4]2_Xa Ia Mron'!O12+'[4]3_Xa Kim Tan'!O12+'[4]4_Xa Chu Rang'!O12+'[4]5_Xa Po To'!O12+'[4]6_Xa Ia Broai'!O12+'[4]7_Xa Ia Tul'!O12+'[4]8_Xa Chu Mo'!O12+'[4]9_Xa Ia KDam'!O12+'[4]10_Off'!O12+'[4]11_Off'!O12+'[4]12_Off'!O12+'[4]13_Off'!O12+'[4]14_Off'!O12+'[4]15_Off'!O12</f>
        <v>0</v>
      </c>
      <c r="P13" s="498">
        <f t="shared" si="2"/>
        <v>89.789999999999992</v>
      </c>
      <c r="Q13" s="304">
        <f>'[4]1_Xa Ia Trok'!Q12+'[4]2_Xa Ia Mron'!Q12+'[4]3_Xa Kim Tan'!Q12+'[4]4_Xa Chu Rang'!Q12+'[4]5_Xa Po To'!Q12+'[4]6_Xa Ia Broai'!Q12+'[4]7_Xa Ia Tul'!Q12+'[4]8_Xa Chu Mo'!Q12+'[4]9_Xa Ia KDam'!Q12+'[4]10_Off'!Q12+'[4]11_Off'!Q12+'[4]12_Off'!Q12+'[4]13_Off'!Q12+'[4]14_Off'!Q12+'[4]15_Off'!Q12</f>
        <v>0</v>
      </c>
      <c r="R13" s="304">
        <f>'[4]1_Xa Ia Trok'!R12+'[4]2_Xa Ia Mron'!R12+'[4]3_Xa Kim Tan'!R12+'[4]4_Xa Chu Rang'!R12+'[4]5_Xa Po To'!R12+'[4]6_Xa Ia Broai'!R12+'[4]7_Xa Ia Tul'!R12+'[4]8_Xa Chu Mo'!R12+'[4]9_Xa Ia KDam'!R12+'[4]10_Off'!R12+'[4]11_Off'!R12+'[4]12_Off'!R12+'[4]13_Off'!R12+'[4]14_Off'!R12+'[4]15_Off'!R12</f>
        <v>0</v>
      </c>
      <c r="S13" s="304">
        <f>'[4]1_Xa Ia Trok'!S12+'[4]2_Xa Ia Mron'!S12+'[4]3_Xa Kim Tan'!S12+'[4]4_Xa Chu Rang'!S12+'[4]5_Xa Po To'!S12+'[4]6_Xa Ia Broai'!S12+'[4]7_Xa Ia Tul'!S12+'[4]8_Xa Chu Mo'!S12+'[4]9_Xa Ia KDam'!S12+'[4]10_Off'!S12+'[4]11_Off'!S12+'[4]12_Off'!S12+'[4]13_Off'!S12+'[4]14_Off'!S12+'[4]15_Off'!S12</f>
        <v>0</v>
      </c>
      <c r="T13" s="304">
        <f>'[4]1_Xa Ia Trok'!T12+'[4]2_Xa Ia Mron'!T12+'[4]3_Xa Kim Tan'!T12+'[4]4_Xa Chu Rang'!T12+'[4]5_Xa Po To'!T12+'[4]6_Xa Ia Broai'!T12+'[4]7_Xa Ia Tul'!T12+'[4]8_Xa Chu Mo'!T12+'[4]9_Xa Ia KDam'!T12+'[4]10_Off'!T12+'[4]11_Off'!T12+'[4]12_Off'!T12+'[4]13_Off'!T12+'[4]14_Off'!T12+'[4]15_Off'!T12</f>
        <v>0</v>
      </c>
      <c r="U13" s="304">
        <f>'[4]1_Xa Ia Trok'!U12+'[4]2_Xa Ia Mron'!U12+'[4]3_Xa Kim Tan'!U12+'[4]4_Xa Chu Rang'!U12+'[4]5_Xa Po To'!U12+'[4]6_Xa Ia Broai'!U12+'[4]7_Xa Ia Tul'!U12+'[4]8_Xa Chu Mo'!U12+'[4]9_Xa Ia KDam'!U12+'[4]10_Off'!U12+'[4]11_Off'!U12+'[4]12_Off'!U12+'[4]13_Off'!U12+'[4]14_Off'!U12+'[4]15_Off'!U12</f>
        <v>0</v>
      </c>
      <c r="V13" s="304">
        <f>'[4]1_Xa Ia Trok'!V12+'[4]2_Xa Ia Mron'!V12+'[4]3_Xa Kim Tan'!V12+'[4]4_Xa Chu Rang'!V12+'[4]5_Xa Po To'!V12+'[4]6_Xa Ia Broai'!V12+'[4]7_Xa Ia Tul'!V12+'[4]8_Xa Chu Mo'!V12+'[4]9_Xa Ia KDam'!V12+'[4]10_Off'!V12+'[4]11_Off'!V12+'[4]12_Off'!V12+'[4]13_Off'!V12+'[4]14_Off'!V12+'[4]15_Off'!V12</f>
        <v>0</v>
      </c>
      <c r="W13" s="304">
        <f>'[4]1_Xa Ia Trok'!W12+'[4]2_Xa Ia Mron'!W12+'[4]3_Xa Kim Tan'!W12+'[4]4_Xa Chu Rang'!W12+'[4]5_Xa Po To'!W12+'[4]6_Xa Ia Broai'!W12+'[4]7_Xa Ia Tul'!W12+'[4]8_Xa Chu Mo'!W12+'[4]9_Xa Ia KDam'!W12+'[4]10_Off'!W12+'[4]11_Off'!W12+'[4]12_Off'!W12+'[4]13_Off'!W12+'[4]14_Off'!W12+'[4]15_Off'!W12</f>
        <v>0</v>
      </c>
      <c r="X13" s="304">
        <f>'[4]1_Xa Ia Trok'!X12+'[4]2_Xa Ia Mron'!X12+'[4]3_Xa Kim Tan'!X12+'[4]4_Xa Chu Rang'!X12+'[4]5_Xa Po To'!X12+'[4]6_Xa Ia Broai'!X12+'[4]7_Xa Ia Tul'!X12+'[4]8_Xa Chu Mo'!X12+'[4]9_Xa Ia KDam'!X12+'[4]10_Off'!X12+'[4]11_Off'!X12+'[4]12_Off'!X12+'[4]13_Off'!X12+'[4]14_Off'!X12+'[4]15_Off'!X12</f>
        <v>0</v>
      </c>
      <c r="Y13" s="304">
        <f>'[4]1_Xa Ia Trok'!Y12+'[4]2_Xa Ia Mron'!Y12+'[4]3_Xa Kim Tan'!Y12+'[4]4_Xa Chu Rang'!Y12+'[4]5_Xa Po To'!Y12+'[4]6_Xa Ia Broai'!Y12+'[4]7_Xa Ia Tul'!Y12+'[4]8_Xa Chu Mo'!Y12+'[4]9_Xa Ia KDam'!Y12+'[4]10_Off'!Y12+'[4]11_Off'!Y12+'[4]12_Off'!Y12+'[4]13_Off'!Y12+'[4]14_Off'!Y12+'[4]15_Off'!Y12</f>
        <v>55.040000000000006</v>
      </c>
      <c r="Z13" s="304">
        <f>'[4]1_Xa Ia Trok'!Z12+'[4]2_Xa Ia Mron'!Z12+'[4]3_Xa Kim Tan'!Z12+'[4]4_Xa Chu Rang'!Z12+'[4]5_Xa Po To'!Z12+'[4]6_Xa Ia Broai'!Z12+'[4]7_Xa Ia Tul'!Z12+'[4]8_Xa Chu Mo'!Z12+'[4]9_Xa Ia KDam'!Z12+'[4]10_Off'!Z12+'[4]11_Off'!Z12+'[4]12_Off'!Z12+'[4]13_Off'!Z12+'[4]14_Off'!Z12+'[4]15_Off'!Z12</f>
        <v>0</v>
      </c>
      <c r="AA13" s="304">
        <f>'[4]1_Xa Ia Trok'!AA12+'[4]2_Xa Ia Mron'!AA12+'[4]3_Xa Kim Tan'!AA12+'[4]4_Xa Chu Rang'!AA12+'[4]5_Xa Po To'!AA12+'[4]6_Xa Ia Broai'!AA12+'[4]7_Xa Ia Tul'!AA12+'[4]8_Xa Chu Mo'!AA12+'[4]9_Xa Ia KDam'!AA12+'[4]10_Off'!AA12+'[4]11_Off'!AA12+'[4]12_Off'!AA12+'[4]13_Off'!AA12+'[4]14_Off'!AA12+'[4]15_Off'!AA12</f>
        <v>0</v>
      </c>
      <c r="AB13" s="304">
        <f>'[4]1_Xa Ia Trok'!AB12+'[4]2_Xa Ia Mron'!AB12+'[4]3_Xa Kim Tan'!AB12+'[4]4_Xa Chu Rang'!AB12+'[4]5_Xa Po To'!AB12+'[4]6_Xa Ia Broai'!AB12+'[4]7_Xa Ia Tul'!AB12+'[4]8_Xa Chu Mo'!AB12+'[4]9_Xa Ia KDam'!AB12+'[4]10_Off'!AB12+'[4]11_Off'!AB12+'[4]12_Off'!AB12+'[4]13_Off'!AB12+'[4]14_Off'!AB12+'[4]15_Off'!AB12</f>
        <v>0</v>
      </c>
      <c r="AC13" s="304">
        <f>'[4]1_Xa Ia Trok'!AC12+'[4]2_Xa Ia Mron'!AC12+'[4]3_Xa Kim Tan'!AC12+'[4]4_Xa Chu Rang'!AC12+'[4]5_Xa Po To'!AC12+'[4]6_Xa Ia Broai'!AC12+'[4]7_Xa Ia Tul'!AC12+'[4]8_Xa Chu Mo'!AC12+'[4]9_Xa Ia KDam'!AC12+'[4]10_Off'!AC12+'[4]11_Off'!AC12+'[4]12_Off'!AC12+'[4]13_Off'!AC12+'[4]14_Off'!AC12+'[4]15_Off'!AC12</f>
        <v>34.749999999999993</v>
      </c>
      <c r="AD13" s="304">
        <f>'[4]1_Xa Ia Trok'!AD12+'[4]2_Xa Ia Mron'!AD12+'[4]3_Xa Kim Tan'!AD12+'[4]4_Xa Chu Rang'!AD12+'[4]5_Xa Po To'!AD12+'[4]6_Xa Ia Broai'!AD12+'[4]7_Xa Ia Tul'!AD12+'[4]8_Xa Chu Mo'!AD12+'[4]9_Xa Ia KDam'!AD12+'[4]10_Off'!AD12+'[4]11_Off'!AD12+'[4]12_Off'!AD12+'[4]13_Off'!AD12+'[4]14_Off'!AD12+'[4]15_Off'!AD12</f>
        <v>0</v>
      </c>
      <c r="AE13" s="304">
        <f>'[4]1_Xa Ia Trok'!AE12+'[4]2_Xa Ia Mron'!AE12+'[4]3_Xa Kim Tan'!AE12+'[4]4_Xa Chu Rang'!AE12+'[4]5_Xa Po To'!AE12+'[4]6_Xa Ia Broai'!AE12+'[4]7_Xa Ia Tul'!AE12+'[4]8_Xa Chu Mo'!AE12+'[4]9_Xa Ia KDam'!AE12+'[4]10_Off'!AE12+'[4]11_Off'!AE12+'[4]12_Off'!AE12+'[4]13_Off'!AE12+'[4]14_Off'!AE12+'[4]15_Off'!AE12</f>
        <v>0</v>
      </c>
      <c r="AF13" s="304">
        <f>'[4]1_Xa Ia Trok'!AF12+'[4]2_Xa Ia Mron'!AF12+'[4]3_Xa Kim Tan'!AF12+'[4]4_Xa Chu Rang'!AF12+'[4]5_Xa Po To'!AF12+'[4]6_Xa Ia Broai'!AF12+'[4]7_Xa Ia Tul'!AF12+'[4]8_Xa Chu Mo'!AF12+'[4]9_Xa Ia KDam'!AF12+'[4]10_Off'!AF12+'[4]11_Off'!AF12+'[4]12_Off'!AF12+'[4]13_Off'!AF12+'[4]14_Off'!AF12+'[4]15_Off'!AF12</f>
        <v>0</v>
      </c>
      <c r="AG13" s="304">
        <f>'[4]1_Xa Ia Trok'!AG12+'[4]2_Xa Ia Mron'!AG12+'[4]3_Xa Kim Tan'!AG12+'[4]4_Xa Chu Rang'!AG12+'[4]5_Xa Po To'!AG12+'[4]6_Xa Ia Broai'!AG12+'[4]7_Xa Ia Tul'!AG12+'[4]8_Xa Chu Mo'!AG12+'[4]9_Xa Ia KDam'!AG12+'[4]10_Off'!AG12+'[4]11_Off'!AG12+'[4]12_Off'!AG12+'[4]13_Off'!AG12+'[4]14_Off'!AG12+'[4]15_Off'!AG12</f>
        <v>0</v>
      </c>
      <c r="AH13" s="304">
        <f>'[4]1_Xa Ia Trok'!AH12+'[4]2_Xa Ia Mron'!AH12+'[4]3_Xa Kim Tan'!AH12+'[4]4_Xa Chu Rang'!AH12+'[4]5_Xa Po To'!AH12+'[4]6_Xa Ia Broai'!AH12+'[4]7_Xa Ia Tul'!AH12+'[4]8_Xa Chu Mo'!AH12+'[4]9_Xa Ia KDam'!AH12+'[4]10_Off'!AH12+'[4]11_Off'!AH12+'[4]12_Off'!AH12+'[4]13_Off'!AH12+'[4]14_Off'!AH12+'[4]15_Off'!AH12</f>
        <v>0</v>
      </c>
      <c r="AI13" s="304">
        <f>'[4]1_Xa Ia Trok'!AI12+'[4]2_Xa Ia Mron'!AI12+'[4]3_Xa Kim Tan'!AI12+'[4]4_Xa Chu Rang'!AI12+'[4]5_Xa Po To'!AI12+'[4]6_Xa Ia Broai'!AI12+'[4]7_Xa Ia Tul'!AI12+'[4]8_Xa Chu Mo'!AI12+'[4]9_Xa Ia KDam'!AI12+'[4]10_Off'!AI12+'[4]11_Off'!AI12+'[4]12_Off'!AI12+'[4]13_Off'!AI12+'[4]14_Off'!AI12+'[4]15_Off'!AI12</f>
        <v>0</v>
      </c>
      <c r="AJ13" s="304">
        <f>'[4]1_Xa Ia Trok'!AJ12+'[4]2_Xa Ia Mron'!AJ12+'[4]3_Xa Kim Tan'!AJ12+'[4]4_Xa Chu Rang'!AJ12+'[4]5_Xa Po To'!AJ12+'[4]6_Xa Ia Broai'!AJ12+'[4]7_Xa Ia Tul'!AJ12+'[4]8_Xa Chu Mo'!AJ12+'[4]9_Xa Ia KDam'!AJ12+'[4]10_Off'!AJ12+'[4]11_Off'!AJ12+'[4]12_Off'!AJ12+'[4]13_Off'!AJ12+'[4]14_Off'!AJ12+'[4]15_Off'!AJ12</f>
        <v>0</v>
      </c>
      <c r="AK13" s="304">
        <f>'[4]1_Xa Ia Trok'!AK12+'[4]2_Xa Ia Mron'!AK12+'[4]3_Xa Kim Tan'!AK12+'[4]4_Xa Chu Rang'!AK12+'[4]5_Xa Po To'!AK12+'[4]6_Xa Ia Broai'!AK12+'[4]7_Xa Ia Tul'!AK12+'[4]8_Xa Chu Mo'!AK12+'[4]9_Xa Ia KDam'!AK12+'[4]10_Off'!AK12+'[4]11_Off'!AK12+'[4]12_Off'!AK12+'[4]13_Off'!AK12+'[4]14_Off'!AK12+'[4]15_Off'!AK12</f>
        <v>0</v>
      </c>
      <c r="AL13" s="304">
        <f>'[4]1_Xa Ia Trok'!AL12+'[4]2_Xa Ia Mron'!AL12+'[4]3_Xa Kim Tan'!AL12+'[4]4_Xa Chu Rang'!AL12+'[4]5_Xa Po To'!AL12+'[4]6_Xa Ia Broai'!AL12+'[4]7_Xa Ia Tul'!AL12+'[4]8_Xa Chu Mo'!AL12+'[4]9_Xa Ia KDam'!AL12+'[4]10_Off'!AL12+'[4]11_Off'!AL12+'[4]12_Off'!AL12+'[4]13_Off'!AL12+'[4]14_Off'!AL12+'[4]15_Off'!AL12</f>
        <v>0</v>
      </c>
      <c r="AM13" s="304">
        <f>'[4]1_Xa Ia Trok'!AM12+'[4]2_Xa Ia Mron'!AM12+'[4]3_Xa Kim Tan'!AM12+'[4]4_Xa Chu Rang'!AM12+'[4]5_Xa Po To'!AM12+'[4]6_Xa Ia Broai'!AM12+'[4]7_Xa Ia Tul'!AM12+'[4]8_Xa Chu Mo'!AM12+'[4]9_Xa Ia KDam'!AM12+'[4]10_Off'!AM12+'[4]11_Off'!AM12+'[4]12_Off'!AM12+'[4]13_Off'!AM12+'[4]14_Off'!AM12+'[4]15_Off'!AM12</f>
        <v>0</v>
      </c>
      <c r="AN13" s="304">
        <f>'[4]1_Xa Ia Trok'!AN12+'[4]2_Xa Ia Mron'!AN12+'[4]3_Xa Kim Tan'!AN12+'[4]4_Xa Chu Rang'!AN12+'[4]5_Xa Po To'!AN12+'[4]6_Xa Ia Broai'!AN12+'[4]7_Xa Ia Tul'!AN12+'[4]8_Xa Chu Mo'!AN12+'[4]9_Xa Ia KDam'!AN12+'[4]10_Off'!AN12+'[4]11_Off'!AN12+'[4]12_Off'!AN12+'[4]13_Off'!AN12+'[4]14_Off'!AN12+'[4]15_Off'!AN12</f>
        <v>0</v>
      </c>
      <c r="AO13" s="304">
        <f>'[4]1_Xa Ia Trok'!AO12+'[4]2_Xa Ia Mron'!AO12+'[4]3_Xa Kim Tan'!AO12+'[4]4_Xa Chu Rang'!AO12+'[4]5_Xa Po To'!AO12+'[4]6_Xa Ia Broai'!AO12+'[4]7_Xa Ia Tul'!AO12+'[4]8_Xa Chu Mo'!AO12+'[4]9_Xa Ia KDam'!AO12+'[4]10_Off'!AO12+'[4]11_Off'!AO12+'[4]12_Off'!AO12+'[4]13_Off'!AO12+'[4]14_Off'!AO12+'[4]15_Off'!AO12</f>
        <v>0</v>
      </c>
      <c r="AP13" s="304">
        <f>'[4]1_Xa Ia Trok'!AP12+'[4]2_Xa Ia Mron'!AP12+'[4]3_Xa Kim Tan'!AP12+'[4]4_Xa Chu Rang'!AP12+'[4]5_Xa Po To'!AP12+'[4]6_Xa Ia Broai'!AP12+'[4]7_Xa Ia Tul'!AP12+'[4]8_Xa Chu Mo'!AP12+'[4]9_Xa Ia KDam'!AP12+'[4]10_Off'!AP12+'[4]11_Off'!AP12+'[4]12_Off'!AP12+'[4]13_Off'!AP12+'[4]14_Off'!AP12+'[4]15_Off'!AP12</f>
        <v>0</v>
      </c>
      <c r="AQ13" s="498">
        <f>'[4]1_Xa Ia Trok'!AQ12+'[4]2_Xa Ia Mron'!AQ12+'[4]3_Xa Kim Tan'!AQ12+'[4]4_Xa Chu Rang'!AQ12+'[4]5_Xa Po To'!AQ12+'[4]6_Xa Ia Broai'!AQ12+'[4]7_Xa Ia Tul'!AQ12+'[4]8_Xa Chu Mo'!AQ12+'[4]9_Xa Ia KDam'!AQ12+'[4]10_Off'!AQ12+'[4]11_Off'!AQ12+'[4]12_Off'!AQ12+'[4]13_Off'!AQ12+'[4]14_Off'!AQ12+'[4]15_Off'!AQ12</f>
        <v>0</v>
      </c>
      <c r="AR13" s="304">
        <f t="shared" si="3"/>
        <v>287.64</v>
      </c>
      <c r="AS13" s="624">
        <f>'[4]1_Xa Ia Trok'!AS12+'[4]2_Xa Ia Mron'!AS12+'[4]3_Xa Kim Tan'!AS12+'[4]4_Xa Chu Rang'!AS12+'[4]5_Xa Po To'!AS12+'[4]6_Xa Ia Broai'!AS12+'[4]7_Xa Ia Tul'!AS12+'[4]8_Xa Chu Mo'!AS12+'[4]9_Xa Ia KDam'!AS12+'[4]10_Off'!AS12+'[4]11_Off'!AS12+'[4]12_Off'!AS12+'[4]13_Off'!AS12+'[4]14_Off'!AS12+'[4]15_Off'!AS12</f>
        <v>3549.26</v>
      </c>
      <c r="AT13" s="137">
        <f>SUM(Q13:AP13)+L13</f>
        <v>89.789999999999992</v>
      </c>
      <c r="AU13" s="137">
        <f>AS13-D13</f>
        <v>-287.64000000000033</v>
      </c>
      <c r="AV13" s="137">
        <f>'03 CH'!I14</f>
        <v>3549.26</v>
      </c>
      <c r="AW13" s="137">
        <f t="shared" si="6"/>
        <v>0</v>
      </c>
      <c r="AX13" s="137">
        <f t="shared" si="0"/>
        <v>-287.64000000000033</v>
      </c>
      <c r="AY13" s="137">
        <f t="shared" si="1"/>
        <v>-287.64000000000033</v>
      </c>
      <c r="AZ13" s="137"/>
      <c r="BA13" s="137">
        <f>'03 CH'!K14</f>
        <v>-287.64000000000033</v>
      </c>
      <c r="BC13" s="137">
        <f t="shared" si="7"/>
        <v>-287.64000000000033</v>
      </c>
      <c r="BD13" s="137">
        <f>AS13-3551.9</f>
        <v>-2.6399999999998727</v>
      </c>
      <c r="BE13" s="137"/>
    </row>
    <row r="14" spans="1:57" s="113" customFormat="1" ht="15.95" customHeight="1" x14ac:dyDescent="0.25">
      <c r="A14" s="142">
        <v>1.4</v>
      </c>
      <c r="B14" s="81" t="s">
        <v>32</v>
      </c>
      <c r="C14" s="82" t="s">
        <v>33</v>
      </c>
      <c r="D14" s="304">
        <f>'02 CH'!G14</f>
        <v>5168.4040290000003</v>
      </c>
      <c r="E14" s="498">
        <f>F14+H14+I14+K14+L14+M14+N14+O14</f>
        <v>0</v>
      </c>
      <c r="F14" s="304">
        <f>'[4]1_Xa Ia Trok'!F13+'[4]2_Xa Ia Mron'!F13+'[4]3_Xa Kim Tan'!F13+'[4]4_Xa Chu Rang'!F13+'[4]5_Xa Po To'!F13+'[4]6_Xa Ia Broai'!F13+'[4]7_Xa Ia Tul'!F13+'[4]8_Xa Chu Mo'!F13+'[4]9_Xa Ia KDam'!F13+'[4]10_Off'!F13+'[4]11_Off'!F13+'[4]12_Off'!F13+'[4]13_Off'!F13+'[4]14_Off'!F13+'[4]15_Off'!F13</f>
        <v>0</v>
      </c>
      <c r="G14" s="304">
        <f>'[4]1_Xa Ia Trok'!G13+'[4]2_Xa Ia Mron'!G13+'[4]3_Xa Kim Tan'!G13+'[4]4_Xa Chu Rang'!G13+'[4]5_Xa Po To'!G13+'[4]6_Xa Ia Broai'!G13+'[4]7_Xa Ia Tul'!G13+'[4]8_Xa Chu Mo'!G13+'[4]9_Xa Ia KDam'!G13+'[4]10_Off'!G13+'[4]11_Off'!G13+'[4]12_Off'!G13+'[4]13_Off'!G13+'[4]14_Off'!G13+'[4]15_Off'!G13</f>
        <v>0</v>
      </c>
      <c r="H14" s="304">
        <f>'[4]1_Xa Ia Trok'!H13+'[4]2_Xa Ia Mron'!H13+'[4]3_Xa Kim Tan'!H13+'[4]4_Xa Chu Rang'!H13+'[4]5_Xa Po To'!H13+'[4]6_Xa Ia Broai'!H13+'[4]7_Xa Ia Tul'!H13+'[4]8_Xa Chu Mo'!H13+'[4]9_Xa Ia KDam'!H13+'[4]10_Off'!H13+'[4]11_Off'!H13+'[4]12_Off'!H13+'[4]13_Off'!H13+'[4]14_Off'!H13+'[4]15_Off'!H13</f>
        <v>0</v>
      </c>
      <c r="I14" s="304">
        <f>'[4]1_Xa Ia Trok'!I13+'[4]2_Xa Ia Mron'!I13+'[4]3_Xa Kim Tan'!I13+'[4]4_Xa Chu Rang'!I13+'[4]5_Xa Po To'!I13+'[4]6_Xa Ia Broai'!I13+'[4]7_Xa Ia Tul'!I13+'[4]8_Xa Chu Mo'!I13+'[4]9_Xa Ia KDam'!I13+'[4]10_Off'!I13+'[4]11_Off'!I13+'[4]12_Off'!I13+'[4]13_Off'!I13+'[4]14_Off'!I13+'[4]15_Off'!I13</f>
        <v>0</v>
      </c>
      <c r="J14" s="514">
        <f>'[4]1_Xa Ia Trok'!J13+'[4]2_Xa Ia Mron'!J13+'[4]3_Xa Kim Tan'!J13+'[4]4_Xa Chu Rang'!J13+'[4]5_Xa Po To'!J13+'[4]6_Xa Ia Broai'!J13+'[4]7_Xa Ia Tul'!J13+'[4]8_Xa Chu Mo'!J13+'[4]9_Xa Ia KDam'!J13+'[4]10_Off'!J13+'[4]11_Off'!J13+'[4]12_Off'!J13+'[4]13_Off'!J13+'[4]14_Off'!J13+'[4]15_Off'!J13</f>
        <v>5168.4040289999994</v>
      </c>
      <c r="K14" s="304">
        <f>'[4]1_Xa Ia Trok'!K13+'[4]2_Xa Ia Mron'!K13+'[4]3_Xa Kim Tan'!K13+'[4]4_Xa Chu Rang'!K13+'[4]5_Xa Po To'!K13+'[4]6_Xa Ia Broai'!K13+'[4]7_Xa Ia Tul'!K13+'[4]8_Xa Chu Mo'!K13+'[4]9_Xa Ia KDam'!K13+'[4]10_Off'!K13+'[4]11_Off'!K13+'[4]12_Off'!K13+'[4]13_Off'!K13+'[4]14_Off'!K13+'[4]15_Off'!K13</f>
        <v>0</v>
      </c>
      <c r="L14" s="304">
        <f>'[4]1_Xa Ia Trok'!L13+'[4]2_Xa Ia Mron'!L13+'[4]3_Xa Kim Tan'!L13+'[4]4_Xa Chu Rang'!L13+'[4]5_Xa Po To'!L13+'[4]6_Xa Ia Broai'!L13+'[4]7_Xa Ia Tul'!L13+'[4]8_Xa Chu Mo'!L13+'[4]9_Xa Ia KDam'!L13+'[4]10_Off'!L13+'[4]11_Off'!L13+'[4]12_Off'!L13+'[4]13_Off'!L13+'[4]14_Off'!L13+'[4]15_Off'!L13</f>
        <v>0</v>
      </c>
      <c r="M14" s="304">
        <f>'[4]1_Xa Ia Trok'!M13+'[4]2_Xa Ia Mron'!M13+'[4]3_Xa Kim Tan'!M13+'[4]4_Xa Chu Rang'!M13+'[4]5_Xa Po To'!M13+'[4]6_Xa Ia Broai'!M13+'[4]7_Xa Ia Tul'!M13+'[4]8_Xa Chu Mo'!M13+'[4]9_Xa Ia KDam'!M13+'[4]10_Off'!M13+'[4]11_Off'!M13+'[4]12_Off'!M13+'[4]13_Off'!M13+'[4]14_Off'!M13+'[4]15_Off'!M13</f>
        <v>0</v>
      </c>
      <c r="N14" s="304">
        <f>'[4]1_Xa Ia Trok'!N13+'[4]2_Xa Ia Mron'!N13+'[4]3_Xa Kim Tan'!N13+'[4]4_Xa Chu Rang'!N13+'[4]5_Xa Po To'!N13+'[4]6_Xa Ia Broai'!N13+'[4]7_Xa Ia Tul'!N13+'[4]8_Xa Chu Mo'!N13+'[4]9_Xa Ia KDam'!N13+'[4]10_Off'!N13+'[4]11_Off'!N13+'[4]12_Off'!N13+'[4]13_Off'!N13+'[4]14_Off'!N13+'[4]15_Off'!N13</f>
        <v>0</v>
      </c>
      <c r="O14" s="304">
        <f>'[4]1_Xa Ia Trok'!O13+'[4]2_Xa Ia Mron'!O13+'[4]3_Xa Kim Tan'!O13+'[4]4_Xa Chu Rang'!O13+'[4]5_Xa Po To'!O13+'[4]6_Xa Ia Broai'!O13+'[4]7_Xa Ia Tul'!O13+'[4]8_Xa Chu Mo'!O13+'[4]9_Xa Ia KDam'!O13+'[4]10_Off'!O13+'[4]11_Off'!O13+'[4]12_Off'!O13+'[4]13_Off'!O13+'[4]14_Off'!O13+'[4]15_Off'!O13</f>
        <v>0</v>
      </c>
      <c r="P14" s="498">
        <f t="shared" si="2"/>
        <v>0</v>
      </c>
      <c r="Q14" s="304">
        <f>'[4]1_Xa Ia Trok'!Q13+'[4]2_Xa Ia Mron'!Q13+'[4]3_Xa Kim Tan'!Q13+'[4]4_Xa Chu Rang'!Q13+'[4]5_Xa Po To'!Q13+'[4]6_Xa Ia Broai'!Q13+'[4]7_Xa Ia Tul'!Q13+'[4]8_Xa Chu Mo'!Q13+'[4]9_Xa Ia KDam'!Q13+'[4]10_Off'!Q13+'[4]11_Off'!Q13+'[4]12_Off'!Q13+'[4]13_Off'!Q13+'[4]14_Off'!Q13+'[4]15_Off'!Q13</f>
        <v>0</v>
      </c>
      <c r="R14" s="304">
        <f>'[4]1_Xa Ia Trok'!R13+'[4]2_Xa Ia Mron'!R13+'[4]3_Xa Kim Tan'!R13+'[4]4_Xa Chu Rang'!R13+'[4]5_Xa Po To'!R13+'[4]6_Xa Ia Broai'!R13+'[4]7_Xa Ia Tul'!R13+'[4]8_Xa Chu Mo'!R13+'[4]9_Xa Ia KDam'!R13+'[4]10_Off'!R13+'[4]11_Off'!R13+'[4]12_Off'!R13+'[4]13_Off'!R13+'[4]14_Off'!R13+'[4]15_Off'!R13</f>
        <v>0</v>
      </c>
      <c r="S14" s="304">
        <f>'[4]1_Xa Ia Trok'!S13+'[4]2_Xa Ia Mron'!S13+'[4]3_Xa Kim Tan'!S13+'[4]4_Xa Chu Rang'!S13+'[4]5_Xa Po To'!S13+'[4]6_Xa Ia Broai'!S13+'[4]7_Xa Ia Tul'!S13+'[4]8_Xa Chu Mo'!S13+'[4]9_Xa Ia KDam'!S13+'[4]10_Off'!S13+'[4]11_Off'!S13+'[4]12_Off'!S13+'[4]13_Off'!S13+'[4]14_Off'!S13+'[4]15_Off'!S13</f>
        <v>0</v>
      </c>
      <c r="T14" s="304">
        <f>'[4]1_Xa Ia Trok'!T13+'[4]2_Xa Ia Mron'!T13+'[4]3_Xa Kim Tan'!T13+'[4]4_Xa Chu Rang'!T13+'[4]5_Xa Po To'!T13+'[4]6_Xa Ia Broai'!T13+'[4]7_Xa Ia Tul'!T13+'[4]8_Xa Chu Mo'!T13+'[4]9_Xa Ia KDam'!T13+'[4]10_Off'!T13+'[4]11_Off'!T13+'[4]12_Off'!T13+'[4]13_Off'!T13+'[4]14_Off'!T13+'[4]15_Off'!T13</f>
        <v>0</v>
      </c>
      <c r="U14" s="304">
        <f>'[4]1_Xa Ia Trok'!U13+'[4]2_Xa Ia Mron'!U13+'[4]3_Xa Kim Tan'!U13+'[4]4_Xa Chu Rang'!U13+'[4]5_Xa Po To'!U13+'[4]6_Xa Ia Broai'!U13+'[4]7_Xa Ia Tul'!U13+'[4]8_Xa Chu Mo'!U13+'[4]9_Xa Ia KDam'!U13+'[4]10_Off'!U13+'[4]11_Off'!U13+'[4]12_Off'!U13+'[4]13_Off'!U13+'[4]14_Off'!U13+'[4]15_Off'!U13</f>
        <v>0</v>
      </c>
      <c r="V14" s="304">
        <f>'[4]1_Xa Ia Trok'!V13+'[4]2_Xa Ia Mron'!V13+'[4]3_Xa Kim Tan'!V13+'[4]4_Xa Chu Rang'!V13+'[4]5_Xa Po To'!V13+'[4]6_Xa Ia Broai'!V13+'[4]7_Xa Ia Tul'!V13+'[4]8_Xa Chu Mo'!V13+'[4]9_Xa Ia KDam'!V13+'[4]10_Off'!V13+'[4]11_Off'!V13+'[4]12_Off'!V13+'[4]13_Off'!V13+'[4]14_Off'!V13+'[4]15_Off'!V13</f>
        <v>0</v>
      </c>
      <c r="W14" s="304">
        <f>'[4]1_Xa Ia Trok'!W13+'[4]2_Xa Ia Mron'!W13+'[4]3_Xa Kim Tan'!W13+'[4]4_Xa Chu Rang'!W13+'[4]5_Xa Po To'!W13+'[4]6_Xa Ia Broai'!W13+'[4]7_Xa Ia Tul'!W13+'[4]8_Xa Chu Mo'!W13+'[4]9_Xa Ia KDam'!W13+'[4]10_Off'!W13+'[4]11_Off'!W13+'[4]12_Off'!W13+'[4]13_Off'!W13+'[4]14_Off'!W13+'[4]15_Off'!W13</f>
        <v>0</v>
      </c>
      <c r="X14" s="304">
        <f>'[4]1_Xa Ia Trok'!X13+'[4]2_Xa Ia Mron'!X13+'[4]3_Xa Kim Tan'!X13+'[4]4_Xa Chu Rang'!X13+'[4]5_Xa Po To'!X13+'[4]6_Xa Ia Broai'!X13+'[4]7_Xa Ia Tul'!X13+'[4]8_Xa Chu Mo'!X13+'[4]9_Xa Ia KDam'!X13+'[4]10_Off'!X13+'[4]11_Off'!X13+'[4]12_Off'!X13+'[4]13_Off'!X13+'[4]14_Off'!X13+'[4]15_Off'!X13</f>
        <v>0</v>
      </c>
      <c r="Y14" s="304">
        <f>'[4]1_Xa Ia Trok'!Y13+'[4]2_Xa Ia Mron'!Y13+'[4]3_Xa Kim Tan'!Y13+'[4]4_Xa Chu Rang'!Y13+'[4]5_Xa Po To'!Y13+'[4]6_Xa Ia Broai'!Y13+'[4]7_Xa Ia Tul'!Y13+'[4]8_Xa Chu Mo'!Y13+'[4]9_Xa Ia KDam'!Y13+'[4]10_Off'!Y13+'[4]11_Off'!Y13+'[4]12_Off'!Y13+'[4]13_Off'!Y13+'[4]14_Off'!Y13+'[4]15_Off'!Y13</f>
        <v>0</v>
      </c>
      <c r="Z14" s="304">
        <f>'[4]1_Xa Ia Trok'!Z13+'[4]2_Xa Ia Mron'!Z13+'[4]3_Xa Kim Tan'!Z13+'[4]4_Xa Chu Rang'!Z13+'[4]5_Xa Po To'!Z13+'[4]6_Xa Ia Broai'!Z13+'[4]7_Xa Ia Tul'!Z13+'[4]8_Xa Chu Mo'!Z13+'[4]9_Xa Ia KDam'!Z13+'[4]10_Off'!Z13+'[4]11_Off'!Z13+'[4]12_Off'!Z13+'[4]13_Off'!Z13+'[4]14_Off'!Z13+'[4]15_Off'!Z13</f>
        <v>0</v>
      </c>
      <c r="AA14" s="304">
        <f>'[4]1_Xa Ia Trok'!AA13+'[4]2_Xa Ia Mron'!AA13+'[4]3_Xa Kim Tan'!AA13+'[4]4_Xa Chu Rang'!AA13+'[4]5_Xa Po To'!AA13+'[4]6_Xa Ia Broai'!AA13+'[4]7_Xa Ia Tul'!AA13+'[4]8_Xa Chu Mo'!AA13+'[4]9_Xa Ia KDam'!AA13+'[4]10_Off'!AA13+'[4]11_Off'!AA13+'[4]12_Off'!AA13+'[4]13_Off'!AA13+'[4]14_Off'!AA13+'[4]15_Off'!AA13</f>
        <v>0</v>
      </c>
      <c r="AB14" s="304">
        <f>'[4]1_Xa Ia Trok'!AB13+'[4]2_Xa Ia Mron'!AB13+'[4]3_Xa Kim Tan'!AB13+'[4]4_Xa Chu Rang'!AB13+'[4]5_Xa Po To'!AB13+'[4]6_Xa Ia Broai'!AB13+'[4]7_Xa Ia Tul'!AB13+'[4]8_Xa Chu Mo'!AB13+'[4]9_Xa Ia KDam'!AB13+'[4]10_Off'!AB13+'[4]11_Off'!AB13+'[4]12_Off'!AB13+'[4]13_Off'!AB13+'[4]14_Off'!AB13+'[4]15_Off'!AB13</f>
        <v>0</v>
      </c>
      <c r="AC14" s="304">
        <f>'[4]1_Xa Ia Trok'!AC13+'[4]2_Xa Ia Mron'!AC13+'[4]3_Xa Kim Tan'!AC13+'[4]4_Xa Chu Rang'!AC13+'[4]5_Xa Po To'!AC13+'[4]6_Xa Ia Broai'!AC13+'[4]7_Xa Ia Tul'!AC13+'[4]8_Xa Chu Mo'!AC13+'[4]9_Xa Ia KDam'!AC13+'[4]10_Off'!AC13+'[4]11_Off'!AC13+'[4]12_Off'!AC13+'[4]13_Off'!AC13+'[4]14_Off'!AC13+'[4]15_Off'!AC13</f>
        <v>0</v>
      </c>
      <c r="AD14" s="304">
        <f>'[4]1_Xa Ia Trok'!AD13+'[4]2_Xa Ia Mron'!AD13+'[4]3_Xa Kim Tan'!AD13+'[4]4_Xa Chu Rang'!AD13+'[4]5_Xa Po To'!AD13+'[4]6_Xa Ia Broai'!AD13+'[4]7_Xa Ia Tul'!AD13+'[4]8_Xa Chu Mo'!AD13+'[4]9_Xa Ia KDam'!AD13+'[4]10_Off'!AD13+'[4]11_Off'!AD13+'[4]12_Off'!AD13+'[4]13_Off'!AD13+'[4]14_Off'!AD13+'[4]15_Off'!AD13</f>
        <v>0</v>
      </c>
      <c r="AE14" s="304">
        <f>'[4]1_Xa Ia Trok'!AE13+'[4]2_Xa Ia Mron'!AE13+'[4]3_Xa Kim Tan'!AE13+'[4]4_Xa Chu Rang'!AE13+'[4]5_Xa Po To'!AE13+'[4]6_Xa Ia Broai'!AE13+'[4]7_Xa Ia Tul'!AE13+'[4]8_Xa Chu Mo'!AE13+'[4]9_Xa Ia KDam'!AE13+'[4]10_Off'!AE13+'[4]11_Off'!AE13+'[4]12_Off'!AE13+'[4]13_Off'!AE13+'[4]14_Off'!AE13+'[4]15_Off'!AE13</f>
        <v>0</v>
      </c>
      <c r="AF14" s="304">
        <f>'[4]1_Xa Ia Trok'!AF13+'[4]2_Xa Ia Mron'!AF13+'[4]3_Xa Kim Tan'!AF13+'[4]4_Xa Chu Rang'!AF13+'[4]5_Xa Po To'!AF13+'[4]6_Xa Ia Broai'!AF13+'[4]7_Xa Ia Tul'!AF13+'[4]8_Xa Chu Mo'!AF13+'[4]9_Xa Ia KDam'!AF13+'[4]10_Off'!AF13+'[4]11_Off'!AF13+'[4]12_Off'!AF13+'[4]13_Off'!AF13+'[4]14_Off'!AF13+'[4]15_Off'!AF13</f>
        <v>0</v>
      </c>
      <c r="AG14" s="304">
        <f>'[4]1_Xa Ia Trok'!AG13+'[4]2_Xa Ia Mron'!AG13+'[4]3_Xa Kim Tan'!AG13+'[4]4_Xa Chu Rang'!AG13+'[4]5_Xa Po To'!AG13+'[4]6_Xa Ia Broai'!AG13+'[4]7_Xa Ia Tul'!AG13+'[4]8_Xa Chu Mo'!AG13+'[4]9_Xa Ia KDam'!AG13+'[4]10_Off'!AG13+'[4]11_Off'!AG13+'[4]12_Off'!AG13+'[4]13_Off'!AG13+'[4]14_Off'!AG13+'[4]15_Off'!AG13</f>
        <v>0</v>
      </c>
      <c r="AH14" s="304">
        <f>'[4]1_Xa Ia Trok'!AH13+'[4]2_Xa Ia Mron'!AH13+'[4]3_Xa Kim Tan'!AH13+'[4]4_Xa Chu Rang'!AH13+'[4]5_Xa Po To'!AH13+'[4]6_Xa Ia Broai'!AH13+'[4]7_Xa Ia Tul'!AH13+'[4]8_Xa Chu Mo'!AH13+'[4]9_Xa Ia KDam'!AH13+'[4]10_Off'!AH13+'[4]11_Off'!AH13+'[4]12_Off'!AH13+'[4]13_Off'!AH13+'[4]14_Off'!AH13+'[4]15_Off'!AH13</f>
        <v>0</v>
      </c>
      <c r="AI14" s="304">
        <f>'[4]1_Xa Ia Trok'!AI13+'[4]2_Xa Ia Mron'!AI13+'[4]3_Xa Kim Tan'!AI13+'[4]4_Xa Chu Rang'!AI13+'[4]5_Xa Po To'!AI13+'[4]6_Xa Ia Broai'!AI13+'[4]7_Xa Ia Tul'!AI13+'[4]8_Xa Chu Mo'!AI13+'[4]9_Xa Ia KDam'!AI13+'[4]10_Off'!AI13+'[4]11_Off'!AI13+'[4]12_Off'!AI13+'[4]13_Off'!AI13+'[4]14_Off'!AI13+'[4]15_Off'!AI13</f>
        <v>0</v>
      </c>
      <c r="AJ14" s="304">
        <f>'[4]1_Xa Ia Trok'!AJ13+'[4]2_Xa Ia Mron'!AJ13+'[4]3_Xa Kim Tan'!AJ13+'[4]4_Xa Chu Rang'!AJ13+'[4]5_Xa Po To'!AJ13+'[4]6_Xa Ia Broai'!AJ13+'[4]7_Xa Ia Tul'!AJ13+'[4]8_Xa Chu Mo'!AJ13+'[4]9_Xa Ia KDam'!AJ13+'[4]10_Off'!AJ13+'[4]11_Off'!AJ13+'[4]12_Off'!AJ13+'[4]13_Off'!AJ13+'[4]14_Off'!AJ13+'[4]15_Off'!AJ13</f>
        <v>0</v>
      </c>
      <c r="AK14" s="304">
        <f>'[4]1_Xa Ia Trok'!AK13+'[4]2_Xa Ia Mron'!AK13+'[4]3_Xa Kim Tan'!AK13+'[4]4_Xa Chu Rang'!AK13+'[4]5_Xa Po To'!AK13+'[4]6_Xa Ia Broai'!AK13+'[4]7_Xa Ia Tul'!AK13+'[4]8_Xa Chu Mo'!AK13+'[4]9_Xa Ia KDam'!AK13+'[4]10_Off'!AK13+'[4]11_Off'!AK13+'[4]12_Off'!AK13+'[4]13_Off'!AK13+'[4]14_Off'!AK13+'[4]15_Off'!AK13</f>
        <v>0</v>
      </c>
      <c r="AL14" s="304">
        <f>'[4]1_Xa Ia Trok'!AL13+'[4]2_Xa Ia Mron'!AL13+'[4]3_Xa Kim Tan'!AL13+'[4]4_Xa Chu Rang'!AL13+'[4]5_Xa Po To'!AL13+'[4]6_Xa Ia Broai'!AL13+'[4]7_Xa Ia Tul'!AL13+'[4]8_Xa Chu Mo'!AL13+'[4]9_Xa Ia KDam'!AL13+'[4]10_Off'!AL13+'[4]11_Off'!AL13+'[4]12_Off'!AL13+'[4]13_Off'!AL13+'[4]14_Off'!AL13+'[4]15_Off'!AL13</f>
        <v>0</v>
      </c>
      <c r="AM14" s="304">
        <f>'[4]1_Xa Ia Trok'!AM13+'[4]2_Xa Ia Mron'!AM13+'[4]3_Xa Kim Tan'!AM13+'[4]4_Xa Chu Rang'!AM13+'[4]5_Xa Po To'!AM13+'[4]6_Xa Ia Broai'!AM13+'[4]7_Xa Ia Tul'!AM13+'[4]8_Xa Chu Mo'!AM13+'[4]9_Xa Ia KDam'!AM13+'[4]10_Off'!AM13+'[4]11_Off'!AM13+'[4]12_Off'!AM13+'[4]13_Off'!AM13+'[4]14_Off'!AM13+'[4]15_Off'!AM13</f>
        <v>0</v>
      </c>
      <c r="AN14" s="304">
        <f>'[4]1_Xa Ia Trok'!AN13+'[4]2_Xa Ia Mron'!AN13+'[4]3_Xa Kim Tan'!AN13+'[4]4_Xa Chu Rang'!AN13+'[4]5_Xa Po To'!AN13+'[4]6_Xa Ia Broai'!AN13+'[4]7_Xa Ia Tul'!AN13+'[4]8_Xa Chu Mo'!AN13+'[4]9_Xa Ia KDam'!AN13+'[4]10_Off'!AN13+'[4]11_Off'!AN13+'[4]12_Off'!AN13+'[4]13_Off'!AN13+'[4]14_Off'!AN13+'[4]15_Off'!AN13</f>
        <v>0</v>
      </c>
      <c r="AO14" s="304">
        <f>'[4]1_Xa Ia Trok'!AO13+'[4]2_Xa Ia Mron'!AO13+'[4]3_Xa Kim Tan'!AO13+'[4]4_Xa Chu Rang'!AO13+'[4]5_Xa Po To'!AO13+'[4]6_Xa Ia Broai'!AO13+'[4]7_Xa Ia Tul'!AO13+'[4]8_Xa Chu Mo'!AO13+'[4]9_Xa Ia KDam'!AO13+'[4]10_Off'!AO13+'[4]11_Off'!AO13+'[4]12_Off'!AO13+'[4]13_Off'!AO13+'[4]14_Off'!AO13+'[4]15_Off'!AO13</f>
        <v>0</v>
      </c>
      <c r="AP14" s="304">
        <f>'[4]1_Xa Ia Trok'!AP13+'[4]2_Xa Ia Mron'!AP13+'[4]3_Xa Kim Tan'!AP13+'[4]4_Xa Chu Rang'!AP13+'[4]5_Xa Po To'!AP13+'[4]6_Xa Ia Broai'!AP13+'[4]7_Xa Ia Tul'!AP13+'[4]8_Xa Chu Mo'!AP13+'[4]9_Xa Ia KDam'!AP13+'[4]10_Off'!AP13+'[4]11_Off'!AP13+'[4]12_Off'!AP13+'[4]13_Off'!AP13+'[4]14_Off'!AP13+'[4]15_Off'!AP13</f>
        <v>0</v>
      </c>
      <c r="AQ14" s="498">
        <f>'[4]1_Xa Ia Trok'!AQ13+'[4]2_Xa Ia Mron'!AQ13+'[4]3_Xa Kim Tan'!AQ13+'[4]4_Xa Chu Rang'!AQ13+'[4]5_Xa Po To'!AQ13+'[4]6_Xa Ia Broai'!AQ13+'[4]7_Xa Ia Tul'!AQ13+'[4]8_Xa Chu Mo'!AQ13+'[4]9_Xa Ia KDam'!AQ13+'[4]10_Off'!AQ13+'[4]11_Off'!AQ13+'[4]12_Off'!AQ13+'[4]13_Off'!AQ13+'[4]14_Off'!AQ13+'[4]15_Off'!AQ13</f>
        <v>0</v>
      </c>
      <c r="AR14" s="304">
        <f t="shared" si="3"/>
        <v>0</v>
      </c>
      <c r="AS14" s="624">
        <f>'[4]1_Xa Ia Trok'!AS13+'[4]2_Xa Ia Mron'!AS13+'[4]3_Xa Kim Tan'!AS13+'[4]4_Xa Chu Rang'!AS13+'[4]5_Xa Po To'!AS13+'[4]6_Xa Ia Broai'!AS13+'[4]7_Xa Ia Tul'!AS13+'[4]8_Xa Chu Mo'!AS13+'[4]9_Xa Ia KDam'!AS13+'[4]10_Off'!AS13+'[4]11_Off'!AS13+'[4]12_Off'!AS13+'[4]13_Off'!AS13+'[4]14_Off'!AS13+'[4]15_Off'!AS13</f>
        <v>5168.4040289999994</v>
      </c>
      <c r="AT14" s="137">
        <f t="shared" si="4"/>
        <v>0</v>
      </c>
      <c r="AU14" s="137">
        <f t="shared" si="5"/>
        <v>0</v>
      </c>
      <c r="AV14" s="137">
        <f>'03 CH'!I15</f>
        <v>5168.4040290000003</v>
      </c>
      <c r="AW14" s="137">
        <f t="shared" si="6"/>
        <v>0</v>
      </c>
      <c r="AX14" s="137">
        <f t="shared" si="0"/>
        <v>0</v>
      </c>
      <c r="AY14" s="137">
        <f t="shared" si="1"/>
        <v>0</v>
      </c>
      <c r="BA14" s="137">
        <f>'03 CH'!K15</f>
        <v>0</v>
      </c>
      <c r="BC14" s="137">
        <f t="shared" si="7"/>
        <v>0</v>
      </c>
    </row>
    <row r="15" spans="1:57" s="113" customFormat="1" ht="15.95" customHeight="1" x14ac:dyDescent="0.25">
      <c r="A15" s="142">
        <v>1.5</v>
      </c>
      <c r="B15" s="81" t="s">
        <v>34</v>
      </c>
      <c r="C15" s="82" t="s">
        <v>35</v>
      </c>
      <c r="D15" s="304">
        <f>'02 CH'!G15</f>
        <v>0</v>
      </c>
      <c r="E15" s="498">
        <f>F15+H15+I15+J15+L15+M15+N15+O15</f>
        <v>0</v>
      </c>
      <c r="F15" s="304">
        <f>'[4]1_Xa Ia Trok'!F14+'[4]2_Xa Ia Mron'!F14+'[4]3_Xa Kim Tan'!F14+'[4]4_Xa Chu Rang'!F14+'[4]5_Xa Po To'!F14+'[4]6_Xa Ia Broai'!F14+'[4]7_Xa Ia Tul'!F14+'[4]8_Xa Chu Mo'!F14+'[4]9_Xa Ia KDam'!F14+'[4]10_Off'!F14+'[4]11_Off'!F14+'[4]12_Off'!F14+'[4]13_Off'!F14+'[4]14_Off'!F14+'[4]15_Off'!F14</f>
        <v>0</v>
      </c>
      <c r="G15" s="304">
        <f>'[4]1_Xa Ia Trok'!G14+'[4]2_Xa Ia Mron'!G14+'[4]3_Xa Kim Tan'!G14+'[4]4_Xa Chu Rang'!G14+'[4]5_Xa Po To'!G14+'[4]6_Xa Ia Broai'!G14+'[4]7_Xa Ia Tul'!G14+'[4]8_Xa Chu Mo'!G14+'[4]9_Xa Ia KDam'!G14+'[4]10_Off'!G14+'[4]11_Off'!G14+'[4]12_Off'!G14+'[4]13_Off'!G14+'[4]14_Off'!G14+'[4]15_Off'!G14</f>
        <v>0</v>
      </c>
      <c r="H15" s="304">
        <f>'[4]1_Xa Ia Trok'!H14+'[4]2_Xa Ia Mron'!H14+'[4]3_Xa Kim Tan'!H14+'[4]4_Xa Chu Rang'!H14+'[4]5_Xa Po To'!H14+'[4]6_Xa Ia Broai'!H14+'[4]7_Xa Ia Tul'!H14+'[4]8_Xa Chu Mo'!H14+'[4]9_Xa Ia KDam'!H14+'[4]10_Off'!H14+'[4]11_Off'!H14+'[4]12_Off'!H14+'[4]13_Off'!H14+'[4]14_Off'!H14+'[4]15_Off'!H14</f>
        <v>0</v>
      </c>
      <c r="I15" s="304">
        <f>'[4]1_Xa Ia Trok'!I14+'[4]2_Xa Ia Mron'!I14+'[4]3_Xa Kim Tan'!I14+'[4]4_Xa Chu Rang'!I14+'[4]5_Xa Po To'!I14+'[4]6_Xa Ia Broai'!I14+'[4]7_Xa Ia Tul'!I14+'[4]8_Xa Chu Mo'!I14+'[4]9_Xa Ia KDam'!I14+'[4]10_Off'!I14+'[4]11_Off'!I14+'[4]12_Off'!I14+'[4]13_Off'!I14+'[4]14_Off'!I14+'[4]15_Off'!I14</f>
        <v>0</v>
      </c>
      <c r="J15" s="304">
        <f>'[4]1_Xa Ia Trok'!J14+'[4]2_Xa Ia Mron'!J14+'[4]3_Xa Kim Tan'!J14+'[4]4_Xa Chu Rang'!J14+'[4]5_Xa Po To'!J14+'[4]6_Xa Ia Broai'!J14+'[4]7_Xa Ia Tul'!J14+'[4]8_Xa Chu Mo'!J14+'[4]9_Xa Ia KDam'!J14+'[4]10_Off'!J14+'[4]11_Off'!J14+'[4]12_Off'!J14+'[4]13_Off'!J14+'[4]14_Off'!J14+'[4]15_Off'!J14</f>
        <v>0</v>
      </c>
      <c r="K15" s="304">
        <f>'[4]1_Xa Ia Trok'!K14+'[4]2_Xa Ia Mron'!K14+'[4]3_Xa Kim Tan'!K14+'[4]4_Xa Chu Rang'!K14+'[4]5_Xa Po To'!K14+'[4]6_Xa Ia Broai'!K14+'[4]7_Xa Ia Tul'!K14+'[4]8_Xa Chu Mo'!K14+'[4]9_Xa Ia KDam'!K14+'[4]10_Off'!K14+'[4]11_Off'!K14+'[4]12_Off'!K14+'[4]13_Off'!K14+'[4]14_Off'!K14+'[4]15_Off'!K14</f>
        <v>0</v>
      </c>
      <c r="L15" s="304">
        <f>'[4]1_Xa Ia Trok'!L14+'[4]2_Xa Ia Mron'!L14+'[4]3_Xa Kim Tan'!L14+'[4]4_Xa Chu Rang'!L14+'[4]5_Xa Po To'!L14+'[4]6_Xa Ia Broai'!L14+'[4]7_Xa Ia Tul'!L14+'[4]8_Xa Chu Mo'!L14+'[4]9_Xa Ia KDam'!L14+'[4]10_Off'!L14+'[4]11_Off'!L14+'[4]12_Off'!L14+'[4]13_Off'!L14+'[4]14_Off'!L14+'[4]15_Off'!L14</f>
        <v>0</v>
      </c>
      <c r="M15" s="304">
        <f>'[4]1_Xa Ia Trok'!M14+'[4]2_Xa Ia Mron'!M14+'[4]3_Xa Kim Tan'!M14+'[4]4_Xa Chu Rang'!M14+'[4]5_Xa Po To'!M14+'[4]6_Xa Ia Broai'!M14+'[4]7_Xa Ia Tul'!M14+'[4]8_Xa Chu Mo'!M14+'[4]9_Xa Ia KDam'!M14+'[4]10_Off'!M14+'[4]11_Off'!M14+'[4]12_Off'!M14+'[4]13_Off'!M14+'[4]14_Off'!M14+'[4]15_Off'!M14</f>
        <v>0</v>
      </c>
      <c r="N15" s="304">
        <f>'[4]1_Xa Ia Trok'!N14+'[4]2_Xa Ia Mron'!N14+'[4]3_Xa Kim Tan'!N14+'[4]4_Xa Chu Rang'!N14+'[4]5_Xa Po To'!N14+'[4]6_Xa Ia Broai'!N14+'[4]7_Xa Ia Tul'!N14+'[4]8_Xa Chu Mo'!N14+'[4]9_Xa Ia KDam'!N14+'[4]10_Off'!N14+'[4]11_Off'!N14+'[4]12_Off'!N14+'[4]13_Off'!N14+'[4]14_Off'!N14+'[4]15_Off'!N14</f>
        <v>0</v>
      </c>
      <c r="O15" s="304">
        <f>'[4]1_Xa Ia Trok'!O14+'[4]2_Xa Ia Mron'!O14+'[4]3_Xa Kim Tan'!O14+'[4]4_Xa Chu Rang'!O14+'[4]5_Xa Po To'!O14+'[4]6_Xa Ia Broai'!O14+'[4]7_Xa Ia Tul'!O14+'[4]8_Xa Chu Mo'!O14+'[4]9_Xa Ia KDam'!O14+'[4]10_Off'!O14+'[4]11_Off'!O14+'[4]12_Off'!O14+'[4]13_Off'!O14+'[4]14_Off'!O14+'[4]15_Off'!O14</f>
        <v>0</v>
      </c>
      <c r="P15" s="498">
        <f t="shared" si="2"/>
        <v>0</v>
      </c>
      <c r="Q15" s="304">
        <f>'[4]1_Xa Ia Trok'!Q14+'[4]2_Xa Ia Mron'!Q14+'[4]3_Xa Kim Tan'!Q14+'[4]4_Xa Chu Rang'!Q14+'[4]5_Xa Po To'!Q14+'[4]6_Xa Ia Broai'!Q14+'[4]7_Xa Ia Tul'!Q14+'[4]8_Xa Chu Mo'!Q14+'[4]9_Xa Ia KDam'!Q14+'[4]10_Off'!Q14+'[4]11_Off'!Q14+'[4]12_Off'!Q14+'[4]13_Off'!Q14+'[4]14_Off'!Q14+'[4]15_Off'!Q14</f>
        <v>0</v>
      </c>
      <c r="R15" s="304">
        <f>'[4]1_Xa Ia Trok'!R14+'[4]2_Xa Ia Mron'!R14+'[4]3_Xa Kim Tan'!R14+'[4]4_Xa Chu Rang'!R14+'[4]5_Xa Po To'!R14+'[4]6_Xa Ia Broai'!R14+'[4]7_Xa Ia Tul'!R14+'[4]8_Xa Chu Mo'!R14+'[4]9_Xa Ia KDam'!R14+'[4]10_Off'!R14+'[4]11_Off'!R14+'[4]12_Off'!R14+'[4]13_Off'!R14+'[4]14_Off'!R14+'[4]15_Off'!R14</f>
        <v>0</v>
      </c>
      <c r="S15" s="304">
        <f>'[4]1_Xa Ia Trok'!S14+'[4]2_Xa Ia Mron'!S14+'[4]3_Xa Kim Tan'!S14+'[4]4_Xa Chu Rang'!S14+'[4]5_Xa Po To'!S14+'[4]6_Xa Ia Broai'!S14+'[4]7_Xa Ia Tul'!S14+'[4]8_Xa Chu Mo'!S14+'[4]9_Xa Ia KDam'!S14+'[4]10_Off'!S14+'[4]11_Off'!S14+'[4]12_Off'!S14+'[4]13_Off'!S14+'[4]14_Off'!S14+'[4]15_Off'!S14</f>
        <v>0</v>
      </c>
      <c r="T15" s="304">
        <f>'[4]1_Xa Ia Trok'!T14+'[4]2_Xa Ia Mron'!T14+'[4]3_Xa Kim Tan'!T14+'[4]4_Xa Chu Rang'!T14+'[4]5_Xa Po To'!T14+'[4]6_Xa Ia Broai'!T14+'[4]7_Xa Ia Tul'!T14+'[4]8_Xa Chu Mo'!T14+'[4]9_Xa Ia KDam'!T14+'[4]10_Off'!T14+'[4]11_Off'!T14+'[4]12_Off'!T14+'[4]13_Off'!T14+'[4]14_Off'!T14+'[4]15_Off'!T14</f>
        <v>0</v>
      </c>
      <c r="U15" s="304">
        <f>'[4]1_Xa Ia Trok'!U14+'[4]2_Xa Ia Mron'!U14+'[4]3_Xa Kim Tan'!U14+'[4]4_Xa Chu Rang'!U14+'[4]5_Xa Po To'!U14+'[4]6_Xa Ia Broai'!U14+'[4]7_Xa Ia Tul'!U14+'[4]8_Xa Chu Mo'!U14+'[4]9_Xa Ia KDam'!U14+'[4]10_Off'!U14+'[4]11_Off'!U14+'[4]12_Off'!U14+'[4]13_Off'!U14+'[4]14_Off'!U14+'[4]15_Off'!U14</f>
        <v>0</v>
      </c>
      <c r="V15" s="304">
        <f>'[4]1_Xa Ia Trok'!V14+'[4]2_Xa Ia Mron'!V14+'[4]3_Xa Kim Tan'!V14+'[4]4_Xa Chu Rang'!V14+'[4]5_Xa Po To'!V14+'[4]6_Xa Ia Broai'!V14+'[4]7_Xa Ia Tul'!V14+'[4]8_Xa Chu Mo'!V14+'[4]9_Xa Ia KDam'!V14+'[4]10_Off'!V14+'[4]11_Off'!V14+'[4]12_Off'!V14+'[4]13_Off'!V14+'[4]14_Off'!V14+'[4]15_Off'!V14</f>
        <v>0</v>
      </c>
      <c r="W15" s="304">
        <f>'[4]1_Xa Ia Trok'!W14+'[4]2_Xa Ia Mron'!W14+'[4]3_Xa Kim Tan'!W14+'[4]4_Xa Chu Rang'!W14+'[4]5_Xa Po To'!W14+'[4]6_Xa Ia Broai'!W14+'[4]7_Xa Ia Tul'!W14+'[4]8_Xa Chu Mo'!W14+'[4]9_Xa Ia KDam'!W14+'[4]10_Off'!W14+'[4]11_Off'!W14+'[4]12_Off'!W14+'[4]13_Off'!W14+'[4]14_Off'!W14+'[4]15_Off'!W14</f>
        <v>0</v>
      </c>
      <c r="X15" s="304">
        <f>'[4]1_Xa Ia Trok'!X14+'[4]2_Xa Ia Mron'!X14+'[4]3_Xa Kim Tan'!X14+'[4]4_Xa Chu Rang'!X14+'[4]5_Xa Po To'!X14+'[4]6_Xa Ia Broai'!X14+'[4]7_Xa Ia Tul'!X14+'[4]8_Xa Chu Mo'!X14+'[4]9_Xa Ia KDam'!X14+'[4]10_Off'!X14+'[4]11_Off'!X14+'[4]12_Off'!X14+'[4]13_Off'!X14+'[4]14_Off'!X14+'[4]15_Off'!X14</f>
        <v>0</v>
      </c>
      <c r="Y15" s="304">
        <f>'[4]1_Xa Ia Trok'!Y14+'[4]2_Xa Ia Mron'!Y14+'[4]3_Xa Kim Tan'!Y14+'[4]4_Xa Chu Rang'!Y14+'[4]5_Xa Po To'!Y14+'[4]6_Xa Ia Broai'!Y14+'[4]7_Xa Ia Tul'!Y14+'[4]8_Xa Chu Mo'!Y14+'[4]9_Xa Ia KDam'!Y14+'[4]10_Off'!Y14+'[4]11_Off'!Y14+'[4]12_Off'!Y14+'[4]13_Off'!Y14+'[4]14_Off'!Y14+'[4]15_Off'!Y14</f>
        <v>0</v>
      </c>
      <c r="Z15" s="304">
        <f>'[4]1_Xa Ia Trok'!Z14+'[4]2_Xa Ia Mron'!Z14+'[4]3_Xa Kim Tan'!Z14+'[4]4_Xa Chu Rang'!Z14+'[4]5_Xa Po To'!Z14+'[4]6_Xa Ia Broai'!Z14+'[4]7_Xa Ia Tul'!Z14+'[4]8_Xa Chu Mo'!Z14+'[4]9_Xa Ia KDam'!Z14+'[4]10_Off'!Z14+'[4]11_Off'!Z14+'[4]12_Off'!Z14+'[4]13_Off'!Z14+'[4]14_Off'!Z14+'[4]15_Off'!Z14</f>
        <v>0</v>
      </c>
      <c r="AA15" s="304">
        <f>'[4]1_Xa Ia Trok'!AA14+'[4]2_Xa Ia Mron'!AA14+'[4]3_Xa Kim Tan'!AA14+'[4]4_Xa Chu Rang'!AA14+'[4]5_Xa Po To'!AA14+'[4]6_Xa Ia Broai'!AA14+'[4]7_Xa Ia Tul'!AA14+'[4]8_Xa Chu Mo'!AA14+'[4]9_Xa Ia KDam'!AA14+'[4]10_Off'!AA14+'[4]11_Off'!AA14+'[4]12_Off'!AA14+'[4]13_Off'!AA14+'[4]14_Off'!AA14+'[4]15_Off'!AA14</f>
        <v>0</v>
      </c>
      <c r="AB15" s="304">
        <f>'[4]1_Xa Ia Trok'!AB14+'[4]2_Xa Ia Mron'!AB14+'[4]3_Xa Kim Tan'!AB14+'[4]4_Xa Chu Rang'!AB14+'[4]5_Xa Po To'!AB14+'[4]6_Xa Ia Broai'!AB14+'[4]7_Xa Ia Tul'!AB14+'[4]8_Xa Chu Mo'!AB14+'[4]9_Xa Ia KDam'!AB14+'[4]10_Off'!AB14+'[4]11_Off'!AB14+'[4]12_Off'!AB14+'[4]13_Off'!AB14+'[4]14_Off'!AB14+'[4]15_Off'!AB14</f>
        <v>0</v>
      </c>
      <c r="AC15" s="304">
        <f>'[4]1_Xa Ia Trok'!AC14+'[4]2_Xa Ia Mron'!AC14+'[4]3_Xa Kim Tan'!AC14+'[4]4_Xa Chu Rang'!AC14+'[4]5_Xa Po To'!AC14+'[4]6_Xa Ia Broai'!AC14+'[4]7_Xa Ia Tul'!AC14+'[4]8_Xa Chu Mo'!AC14+'[4]9_Xa Ia KDam'!AC14+'[4]10_Off'!AC14+'[4]11_Off'!AC14+'[4]12_Off'!AC14+'[4]13_Off'!AC14+'[4]14_Off'!AC14+'[4]15_Off'!AC14</f>
        <v>0</v>
      </c>
      <c r="AD15" s="304">
        <f>'[4]1_Xa Ia Trok'!AD14+'[4]2_Xa Ia Mron'!AD14+'[4]3_Xa Kim Tan'!AD14+'[4]4_Xa Chu Rang'!AD14+'[4]5_Xa Po To'!AD14+'[4]6_Xa Ia Broai'!AD14+'[4]7_Xa Ia Tul'!AD14+'[4]8_Xa Chu Mo'!AD14+'[4]9_Xa Ia KDam'!AD14+'[4]10_Off'!AD14+'[4]11_Off'!AD14+'[4]12_Off'!AD14+'[4]13_Off'!AD14+'[4]14_Off'!AD14+'[4]15_Off'!AD14</f>
        <v>0</v>
      </c>
      <c r="AE15" s="304">
        <f>'[4]1_Xa Ia Trok'!AE14+'[4]2_Xa Ia Mron'!AE14+'[4]3_Xa Kim Tan'!AE14+'[4]4_Xa Chu Rang'!AE14+'[4]5_Xa Po To'!AE14+'[4]6_Xa Ia Broai'!AE14+'[4]7_Xa Ia Tul'!AE14+'[4]8_Xa Chu Mo'!AE14+'[4]9_Xa Ia KDam'!AE14+'[4]10_Off'!AE14+'[4]11_Off'!AE14+'[4]12_Off'!AE14+'[4]13_Off'!AE14+'[4]14_Off'!AE14+'[4]15_Off'!AE14</f>
        <v>0</v>
      </c>
      <c r="AF15" s="304">
        <f>'[4]1_Xa Ia Trok'!AF14+'[4]2_Xa Ia Mron'!AF14+'[4]3_Xa Kim Tan'!AF14+'[4]4_Xa Chu Rang'!AF14+'[4]5_Xa Po To'!AF14+'[4]6_Xa Ia Broai'!AF14+'[4]7_Xa Ia Tul'!AF14+'[4]8_Xa Chu Mo'!AF14+'[4]9_Xa Ia KDam'!AF14+'[4]10_Off'!AF14+'[4]11_Off'!AF14+'[4]12_Off'!AF14+'[4]13_Off'!AF14+'[4]14_Off'!AF14+'[4]15_Off'!AF14</f>
        <v>0</v>
      </c>
      <c r="AG15" s="304">
        <f>'[4]1_Xa Ia Trok'!AG14+'[4]2_Xa Ia Mron'!AG14+'[4]3_Xa Kim Tan'!AG14+'[4]4_Xa Chu Rang'!AG14+'[4]5_Xa Po To'!AG14+'[4]6_Xa Ia Broai'!AG14+'[4]7_Xa Ia Tul'!AG14+'[4]8_Xa Chu Mo'!AG14+'[4]9_Xa Ia KDam'!AG14+'[4]10_Off'!AG14+'[4]11_Off'!AG14+'[4]12_Off'!AG14+'[4]13_Off'!AG14+'[4]14_Off'!AG14+'[4]15_Off'!AG14</f>
        <v>0</v>
      </c>
      <c r="AH15" s="304">
        <f>'[4]1_Xa Ia Trok'!AH14+'[4]2_Xa Ia Mron'!AH14+'[4]3_Xa Kim Tan'!AH14+'[4]4_Xa Chu Rang'!AH14+'[4]5_Xa Po To'!AH14+'[4]6_Xa Ia Broai'!AH14+'[4]7_Xa Ia Tul'!AH14+'[4]8_Xa Chu Mo'!AH14+'[4]9_Xa Ia KDam'!AH14+'[4]10_Off'!AH14+'[4]11_Off'!AH14+'[4]12_Off'!AH14+'[4]13_Off'!AH14+'[4]14_Off'!AH14+'[4]15_Off'!AH14</f>
        <v>0</v>
      </c>
      <c r="AI15" s="304">
        <f>'[4]1_Xa Ia Trok'!AI14+'[4]2_Xa Ia Mron'!AI14+'[4]3_Xa Kim Tan'!AI14+'[4]4_Xa Chu Rang'!AI14+'[4]5_Xa Po To'!AI14+'[4]6_Xa Ia Broai'!AI14+'[4]7_Xa Ia Tul'!AI14+'[4]8_Xa Chu Mo'!AI14+'[4]9_Xa Ia KDam'!AI14+'[4]10_Off'!AI14+'[4]11_Off'!AI14+'[4]12_Off'!AI14+'[4]13_Off'!AI14+'[4]14_Off'!AI14+'[4]15_Off'!AI14</f>
        <v>0</v>
      </c>
      <c r="AJ15" s="304">
        <f>'[4]1_Xa Ia Trok'!AJ14+'[4]2_Xa Ia Mron'!AJ14+'[4]3_Xa Kim Tan'!AJ14+'[4]4_Xa Chu Rang'!AJ14+'[4]5_Xa Po To'!AJ14+'[4]6_Xa Ia Broai'!AJ14+'[4]7_Xa Ia Tul'!AJ14+'[4]8_Xa Chu Mo'!AJ14+'[4]9_Xa Ia KDam'!AJ14+'[4]10_Off'!AJ14+'[4]11_Off'!AJ14+'[4]12_Off'!AJ14+'[4]13_Off'!AJ14+'[4]14_Off'!AJ14+'[4]15_Off'!AJ14</f>
        <v>0</v>
      </c>
      <c r="AK15" s="304">
        <f>'[4]1_Xa Ia Trok'!AK14+'[4]2_Xa Ia Mron'!AK14+'[4]3_Xa Kim Tan'!AK14+'[4]4_Xa Chu Rang'!AK14+'[4]5_Xa Po To'!AK14+'[4]6_Xa Ia Broai'!AK14+'[4]7_Xa Ia Tul'!AK14+'[4]8_Xa Chu Mo'!AK14+'[4]9_Xa Ia KDam'!AK14+'[4]10_Off'!AK14+'[4]11_Off'!AK14+'[4]12_Off'!AK14+'[4]13_Off'!AK14+'[4]14_Off'!AK14+'[4]15_Off'!AK14</f>
        <v>0</v>
      </c>
      <c r="AL15" s="304">
        <f>'[4]1_Xa Ia Trok'!AL14+'[4]2_Xa Ia Mron'!AL14+'[4]3_Xa Kim Tan'!AL14+'[4]4_Xa Chu Rang'!AL14+'[4]5_Xa Po To'!AL14+'[4]6_Xa Ia Broai'!AL14+'[4]7_Xa Ia Tul'!AL14+'[4]8_Xa Chu Mo'!AL14+'[4]9_Xa Ia KDam'!AL14+'[4]10_Off'!AL14+'[4]11_Off'!AL14+'[4]12_Off'!AL14+'[4]13_Off'!AL14+'[4]14_Off'!AL14+'[4]15_Off'!AL14</f>
        <v>0</v>
      </c>
      <c r="AM15" s="304">
        <f>'[4]1_Xa Ia Trok'!AM14+'[4]2_Xa Ia Mron'!AM14+'[4]3_Xa Kim Tan'!AM14+'[4]4_Xa Chu Rang'!AM14+'[4]5_Xa Po To'!AM14+'[4]6_Xa Ia Broai'!AM14+'[4]7_Xa Ia Tul'!AM14+'[4]8_Xa Chu Mo'!AM14+'[4]9_Xa Ia KDam'!AM14+'[4]10_Off'!AM14+'[4]11_Off'!AM14+'[4]12_Off'!AM14+'[4]13_Off'!AM14+'[4]14_Off'!AM14+'[4]15_Off'!AM14</f>
        <v>0</v>
      </c>
      <c r="AN15" s="304">
        <f>'[4]1_Xa Ia Trok'!AN14+'[4]2_Xa Ia Mron'!AN14+'[4]3_Xa Kim Tan'!AN14+'[4]4_Xa Chu Rang'!AN14+'[4]5_Xa Po To'!AN14+'[4]6_Xa Ia Broai'!AN14+'[4]7_Xa Ia Tul'!AN14+'[4]8_Xa Chu Mo'!AN14+'[4]9_Xa Ia KDam'!AN14+'[4]10_Off'!AN14+'[4]11_Off'!AN14+'[4]12_Off'!AN14+'[4]13_Off'!AN14+'[4]14_Off'!AN14+'[4]15_Off'!AN14</f>
        <v>0</v>
      </c>
      <c r="AO15" s="304">
        <f>'[4]1_Xa Ia Trok'!AO14+'[4]2_Xa Ia Mron'!AO14+'[4]3_Xa Kim Tan'!AO14+'[4]4_Xa Chu Rang'!AO14+'[4]5_Xa Po To'!AO14+'[4]6_Xa Ia Broai'!AO14+'[4]7_Xa Ia Tul'!AO14+'[4]8_Xa Chu Mo'!AO14+'[4]9_Xa Ia KDam'!AO14+'[4]10_Off'!AO14+'[4]11_Off'!AO14+'[4]12_Off'!AO14+'[4]13_Off'!AO14+'[4]14_Off'!AO14+'[4]15_Off'!AO14</f>
        <v>0</v>
      </c>
      <c r="AP15" s="304">
        <f>'[4]1_Xa Ia Trok'!AP14+'[4]2_Xa Ia Mron'!AP14+'[4]3_Xa Kim Tan'!AP14+'[4]4_Xa Chu Rang'!AP14+'[4]5_Xa Po To'!AP14+'[4]6_Xa Ia Broai'!AP14+'[4]7_Xa Ia Tul'!AP14+'[4]8_Xa Chu Mo'!AP14+'[4]9_Xa Ia KDam'!AP14+'[4]10_Off'!AP14+'[4]11_Off'!AP14+'[4]12_Off'!AP14+'[4]13_Off'!AP14+'[4]14_Off'!AP14+'[4]15_Off'!AP14</f>
        <v>0</v>
      </c>
      <c r="AQ15" s="498">
        <f>'[4]1_Xa Ia Trok'!AQ14+'[4]2_Xa Ia Mron'!AQ14+'[4]3_Xa Kim Tan'!AQ14+'[4]4_Xa Chu Rang'!AQ14+'[4]5_Xa Po To'!AQ14+'[4]6_Xa Ia Broai'!AQ14+'[4]7_Xa Ia Tul'!AQ14+'[4]8_Xa Chu Mo'!AQ14+'[4]9_Xa Ia KDam'!AQ14+'[4]10_Off'!AQ14+'[4]11_Off'!AQ14+'[4]12_Off'!AQ14+'[4]13_Off'!AQ14+'[4]14_Off'!AQ14+'[4]15_Off'!AQ14</f>
        <v>0</v>
      </c>
      <c r="AR15" s="304">
        <f t="shared" si="3"/>
        <v>0</v>
      </c>
      <c r="AS15" s="304">
        <f>'[4]1_Xa Ia Trok'!AS14+'[4]2_Xa Ia Mron'!AS14+'[4]3_Xa Kim Tan'!AS14+'[4]4_Xa Chu Rang'!AS14+'[4]5_Xa Po To'!AS14+'[4]6_Xa Ia Broai'!AS14+'[4]7_Xa Ia Tul'!AS14+'[4]8_Xa Chu Mo'!AS14+'[4]9_Xa Ia KDam'!AS14+'[4]10_Off'!AS14+'[4]11_Off'!AS14+'[4]12_Off'!AS14+'[4]13_Off'!AS14+'[4]14_Off'!AS14+'[4]15_Off'!AS14</f>
        <v>0</v>
      </c>
      <c r="AT15" s="137">
        <f t="shared" si="4"/>
        <v>0</v>
      </c>
      <c r="AU15" s="137">
        <f t="shared" si="5"/>
        <v>0</v>
      </c>
      <c r="AV15" s="137">
        <f>'03 CH'!I16</f>
        <v>0</v>
      </c>
      <c r="AW15" s="137">
        <f t="shared" si="6"/>
        <v>0</v>
      </c>
      <c r="AX15" s="137">
        <f t="shared" si="0"/>
        <v>0</v>
      </c>
      <c r="AY15" s="137">
        <f t="shared" si="1"/>
        <v>0</v>
      </c>
      <c r="BA15" s="137">
        <f>'03 CH'!K16</f>
        <v>0</v>
      </c>
      <c r="BC15" s="137">
        <f t="shared" si="7"/>
        <v>0</v>
      </c>
    </row>
    <row r="16" spans="1:57" s="113" customFormat="1" ht="15.95" customHeight="1" x14ac:dyDescent="0.25">
      <c r="A16" s="142">
        <v>1.6</v>
      </c>
      <c r="B16" s="81" t="s">
        <v>36</v>
      </c>
      <c r="C16" s="82" t="s">
        <v>37</v>
      </c>
      <c r="D16" s="304">
        <f>'02 CH'!G16</f>
        <v>41041.184689000002</v>
      </c>
      <c r="E16" s="498">
        <f>F16+H16+I16+J16+K16+M16+N16+O16</f>
        <v>0</v>
      </c>
      <c r="F16" s="304">
        <f>'[4]1_Xa Ia Trok'!F15+'[4]2_Xa Ia Mron'!F15+'[4]3_Xa Kim Tan'!F15+'[4]4_Xa Chu Rang'!F15+'[4]5_Xa Po To'!F15+'[4]6_Xa Ia Broai'!F15+'[4]7_Xa Ia Tul'!F15+'[4]8_Xa Chu Mo'!F15+'[4]9_Xa Ia KDam'!F15+'[4]10_Off'!F15+'[4]11_Off'!F15+'[4]12_Off'!F15+'[4]13_Off'!F15+'[4]14_Off'!F15+'[4]15_Off'!F15</f>
        <v>0</v>
      </c>
      <c r="G16" s="304">
        <f>'[4]1_Xa Ia Trok'!G15+'[4]2_Xa Ia Mron'!G15+'[4]3_Xa Kim Tan'!G15+'[4]4_Xa Chu Rang'!G15+'[4]5_Xa Po To'!G15+'[4]6_Xa Ia Broai'!G15+'[4]7_Xa Ia Tul'!G15+'[4]8_Xa Chu Mo'!G15+'[4]9_Xa Ia KDam'!G15+'[4]10_Off'!G15+'[4]11_Off'!G15+'[4]12_Off'!G15+'[4]13_Off'!G15+'[4]14_Off'!G15+'[4]15_Off'!G15</f>
        <v>0</v>
      </c>
      <c r="H16" s="304">
        <f>'[4]1_Xa Ia Trok'!H15+'[4]2_Xa Ia Mron'!H15+'[4]3_Xa Kim Tan'!H15+'[4]4_Xa Chu Rang'!H15+'[4]5_Xa Po To'!H15+'[4]6_Xa Ia Broai'!H15+'[4]7_Xa Ia Tul'!H15+'[4]8_Xa Chu Mo'!H15+'[4]9_Xa Ia KDam'!H15+'[4]10_Off'!H15+'[4]11_Off'!H15+'[4]12_Off'!H15+'[4]13_Off'!H15+'[4]14_Off'!H15+'[4]15_Off'!H15</f>
        <v>0</v>
      </c>
      <c r="I16" s="304">
        <f>'[4]1_Xa Ia Trok'!I15+'[4]2_Xa Ia Mron'!I15+'[4]3_Xa Kim Tan'!I15+'[4]4_Xa Chu Rang'!I15+'[4]5_Xa Po To'!I15+'[4]6_Xa Ia Broai'!I15+'[4]7_Xa Ia Tul'!I15+'[4]8_Xa Chu Mo'!I15+'[4]9_Xa Ia KDam'!I15+'[4]10_Off'!I15+'[4]11_Off'!I15+'[4]12_Off'!I15+'[4]13_Off'!I15+'[4]14_Off'!I15+'[4]15_Off'!I15</f>
        <v>0</v>
      </c>
      <c r="J16" s="304">
        <f>'[4]1_Xa Ia Trok'!J15+'[4]2_Xa Ia Mron'!J15+'[4]3_Xa Kim Tan'!J15+'[4]4_Xa Chu Rang'!J15+'[4]5_Xa Po To'!J15+'[4]6_Xa Ia Broai'!J15+'[4]7_Xa Ia Tul'!J15+'[4]8_Xa Chu Mo'!J15+'[4]9_Xa Ia KDam'!J15+'[4]10_Off'!J15+'[4]11_Off'!J15+'[4]12_Off'!J15+'[4]13_Off'!J15+'[4]14_Off'!J15+'[4]15_Off'!J15</f>
        <v>0</v>
      </c>
      <c r="K16" s="304">
        <f>'[4]1_Xa Ia Trok'!K15+'[4]2_Xa Ia Mron'!K15+'[4]3_Xa Kim Tan'!K15+'[4]4_Xa Chu Rang'!K15+'[4]5_Xa Po To'!K15+'[4]6_Xa Ia Broai'!K15+'[4]7_Xa Ia Tul'!K15+'[4]8_Xa Chu Mo'!K15+'[4]9_Xa Ia KDam'!K15+'[4]10_Off'!K15+'[4]11_Off'!K15+'[4]12_Off'!K15+'[4]13_Off'!K15+'[4]14_Off'!K15+'[4]15_Off'!K15</f>
        <v>0</v>
      </c>
      <c r="L16" s="514">
        <f>'[4]1_Xa Ia Trok'!L15+'[4]2_Xa Ia Mron'!L15+'[4]3_Xa Kim Tan'!L15+'[4]4_Xa Chu Rang'!L15+'[4]5_Xa Po To'!L15+'[4]6_Xa Ia Broai'!L15+'[4]7_Xa Ia Tul'!L15+'[4]8_Xa Chu Mo'!L15+'[4]9_Xa Ia KDam'!L15+'[4]10_Off'!L15+'[4]11_Off'!L15+'[4]12_Off'!L15+'[4]13_Off'!L15+'[4]14_Off'!L15+'[4]15_Off'!L15</f>
        <v>40895.531189000001</v>
      </c>
      <c r="M16" s="304">
        <f>'[4]1_Xa Ia Trok'!M15+'[4]2_Xa Ia Mron'!M15+'[4]3_Xa Kim Tan'!M15+'[4]4_Xa Chu Rang'!M15+'[4]5_Xa Po To'!M15+'[4]6_Xa Ia Broai'!M15+'[4]7_Xa Ia Tul'!M15+'[4]8_Xa Chu Mo'!M15+'[4]9_Xa Ia KDam'!M15+'[4]10_Off'!M15+'[4]11_Off'!M15+'[4]12_Off'!M15+'[4]13_Off'!M15+'[4]14_Off'!M15+'[4]15_Off'!M15</f>
        <v>0</v>
      </c>
      <c r="N16" s="304">
        <f>'[4]1_Xa Ia Trok'!N15+'[4]2_Xa Ia Mron'!N15+'[4]3_Xa Kim Tan'!N15+'[4]4_Xa Chu Rang'!N15+'[4]5_Xa Po To'!N15+'[4]6_Xa Ia Broai'!N15+'[4]7_Xa Ia Tul'!N15+'[4]8_Xa Chu Mo'!N15+'[4]9_Xa Ia KDam'!N15+'[4]10_Off'!N15+'[4]11_Off'!N15+'[4]12_Off'!N15+'[4]13_Off'!N15+'[4]14_Off'!N15+'[4]15_Off'!N15</f>
        <v>0</v>
      </c>
      <c r="O16" s="304">
        <f>'[4]1_Xa Ia Trok'!O15+'[4]2_Xa Ia Mron'!O15+'[4]3_Xa Kim Tan'!O15+'[4]4_Xa Chu Rang'!O15+'[4]5_Xa Po To'!O15+'[4]6_Xa Ia Broai'!O15+'[4]7_Xa Ia Tul'!O15+'[4]8_Xa Chu Mo'!O15+'[4]9_Xa Ia KDam'!O15+'[4]10_Off'!O15+'[4]11_Off'!O15+'[4]12_Off'!O15+'[4]13_Off'!O15+'[4]14_Off'!O15+'[4]15_Off'!O15</f>
        <v>0</v>
      </c>
      <c r="P16" s="498">
        <f t="shared" si="2"/>
        <v>145.65350000000001</v>
      </c>
      <c r="Q16" s="304">
        <f>'[4]1_Xa Ia Trok'!Q15+'[4]2_Xa Ia Mron'!Q15+'[4]3_Xa Kim Tan'!Q15+'[4]4_Xa Chu Rang'!Q15+'[4]5_Xa Po To'!Q15+'[4]6_Xa Ia Broai'!Q15+'[4]7_Xa Ia Tul'!Q15+'[4]8_Xa Chu Mo'!Q15+'[4]9_Xa Ia KDam'!Q15+'[4]10_Off'!Q15+'[4]11_Off'!Q15+'[4]12_Off'!Q15+'[4]13_Off'!Q15+'[4]14_Off'!Q15+'[4]15_Off'!Q15</f>
        <v>0</v>
      </c>
      <c r="R16" s="304">
        <f>'[4]1_Xa Ia Trok'!R15+'[4]2_Xa Ia Mron'!R15+'[4]3_Xa Kim Tan'!R15+'[4]4_Xa Chu Rang'!R15+'[4]5_Xa Po To'!R15+'[4]6_Xa Ia Broai'!R15+'[4]7_Xa Ia Tul'!R15+'[4]8_Xa Chu Mo'!R15+'[4]9_Xa Ia KDam'!R15+'[4]10_Off'!R15+'[4]11_Off'!R15+'[4]12_Off'!R15+'[4]13_Off'!R15+'[4]14_Off'!R15+'[4]15_Off'!R15</f>
        <v>0</v>
      </c>
      <c r="S16" s="304">
        <f>'[4]1_Xa Ia Trok'!S15+'[4]2_Xa Ia Mron'!S15+'[4]3_Xa Kim Tan'!S15+'[4]4_Xa Chu Rang'!S15+'[4]5_Xa Po To'!S15+'[4]6_Xa Ia Broai'!S15+'[4]7_Xa Ia Tul'!S15+'[4]8_Xa Chu Mo'!S15+'[4]9_Xa Ia KDam'!S15+'[4]10_Off'!S15+'[4]11_Off'!S15+'[4]12_Off'!S15+'[4]13_Off'!S15+'[4]14_Off'!S15+'[4]15_Off'!S15</f>
        <v>0</v>
      </c>
      <c r="T16" s="304">
        <f>'[4]1_Xa Ia Trok'!T15+'[4]2_Xa Ia Mron'!T15+'[4]3_Xa Kim Tan'!T15+'[4]4_Xa Chu Rang'!T15+'[4]5_Xa Po To'!T15+'[4]6_Xa Ia Broai'!T15+'[4]7_Xa Ia Tul'!T15+'[4]8_Xa Chu Mo'!T15+'[4]9_Xa Ia KDam'!T15+'[4]10_Off'!T15+'[4]11_Off'!T15+'[4]12_Off'!T15+'[4]13_Off'!T15+'[4]14_Off'!T15+'[4]15_Off'!T15</f>
        <v>0</v>
      </c>
      <c r="U16" s="304">
        <f>'[4]1_Xa Ia Trok'!U15+'[4]2_Xa Ia Mron'!U15+'[4]3_Xa Kim Tan'!U15+'[4]4_Xa Chu Rang'!U15+'[4]5_Xa Po To'!U15+'[4]6_Xa Ia Broai'!U15+'[4]7_Xa Ia Tul'!U15+'[4]8_Xa Chu Mo'!U15+'[4]9_Xa Ia KDam'!U15+'[4]10_Off'!U15+'[4]11_Off'!U15+'[4]12_Off'!U15+'[4]13_Off'!U15+'[4]14_Off'!U15+'[4]15_Off'!U15</f>
        <v>0</v>
      </c>
      <c r="V16" s="304">
        <f>'[4]1_Xa Ia Trok'!V15+'[4]2_Xa Ia Mron'!V15+'[4]3_Xa Kim Tan'!V15+'[4]4_Xa Chu Rang'!V15+'[4]5_Xa Po To'!V15+'[4]6_Xa Ia Broai'!V15+'[4]7_Xa Ia Tul'!V15+'[4]8_Xa Chu Mo'!V15+'[4]9_Xa Ia KDam'!V15+'[4]10_Off'!V15+'[4]11_Off'!V15+'[4]12_Off'!V15+'[4]13_Off'!V15+'[4]14_Off'!V15+'[4]15_Off'!V15</f>
        <v>0</v>
      </c>
      <c r="W16" s="304">
        <f>'[4]1_Xa Ia Trok'!W15+'[4]2_Xa Ia Mron'!W15+'[4]3_Xa Kim Tan'!W15+'[4]4_Xa Chu Rang'!W15+'[4]5_Xa Po To'!W15+'[4]6_Xa Ia Broai'!W15+'[4]7_Xa Ia Tul'!W15+'[4]8_Xa Chu Mo'!W15+'[4]9_Xa Ia KDam'!W15+'[4]10_Off'!W15+'[4]11_Off'!W15+'[4]12_Off'!W15+'[4]13_Off'!W15+'[4]14_Off'!W15+'[4]15_Off'!W15</f>
        <v>0</v>
      </c>
      <c r="X16" s="304">
        <f>'[4]1_Xa Ia Trok'!X15+'[4]2_Xa Ia Mron'!X15+'[4]3_Xa Kim Tan'!X15+'[4]4_Xa Chu Rang'!X15+'[4]5_Xa Po To'!X15+'[4]6_Xa Ia Broai'!X15+'[4]7_Xa Ia Tul'!X15+'[4]8_Xa Chu Mo'!X15+'[4]9_Xa Ia KDam'!X15+'[4]10_Off'!X15+'[4]11_Off'!X15+'[4]12_Off'!X15+'[4]13_Off'!X15+'[4]14_Off'!X15+'[4]15_Off'!X15</f>
        <v>0</v>
      </c>
      <c r="Y16" s="304">
        <f>'[4]1_Xa Ia Trok'!Y15+'[4]2_Xa Ia Mron'!Y15+'[4]3_Xa Kim Tan'!Y15+'[4]4_Xa Chu Rang'!Y15+'[4]5_Xa Po To'!Y15+'[4]6_Xa Ia Broai'!Y15+'[4]7_Xa Ia Tul'!Y15+'[4]8_Xa Chu Mo'!Y15+'[4]9_Xa Ia KDam'!Y15+'[4]10_Off'!Y15+'[4]11_Off'!Y15+'[4]12_Off'!Y15+'[4]13_Off'!Y15+'[4]14_Off'!Y15+'[4]15_Off'!Y15</f>
        <v>97.653500000000008</v>
      </c>
      <c r="Z16" s="304">
        <f>'[4]1_Xa Ia Trok'!Z15+'[4]2_Xa Ia Mron'!Z15+'[4]3_Xa Kim Tan'!Z15+'[4]4_Xa Chu Rang'!Z15+'[4]5_Xa Po To'!Z15+'[4]6_Xa Ia Broai'!Z15+'[4]7_Xa Ia Tul'!Z15+'[4]8_Xa Chu Mo'!Z15+'[4]9_Xa Ia KDam'!Z15+'[4]10_Off'!Z15+'[4]11_Off'!Z15+'[4]12_Off'!Z15+'[4]13_Off'!Z15+'[4]14_Off'!Z15+'[4]15_Off'!Z15</f>
        <v>0</v>
      </c>
      <c r="AA16" s="304">
        <f>'[4]1_Xa Ia Trok'!AA15+'[4]2_Xa Ia Mron'!AA15+'[4]3_Xa Kim Tan'!AA15+'[4]4_Xa Chu Rang'!AA15+'[4]5_Xa Po To'!AA15+'[4]6_Xa Ia Broai'!AA15+'[4]7_Xa Ia Tul'!AA15+'[4]8_Xa Chu Mo'!AA15+'[4]9_Xa Ia KDam'!AA15+'[4]10_Off'!AA15+'[4]11_Off'!AA15+'[4]12_Off'!AA15+'[4]13_Off'!AA15+'[4]14_Off'!AA15+'[4]15_Off'!AA15</f>
        <v>48</v>
      </c>
      <c r="AB16" s="304">
        <f>'[4]1_Xa Ia Trok'!AB15+'[4]2_Xa Ia Mron'!AB15+'[4]3_Xa Kim Tan'!AB15+'[4]4_Xa Chu Rang'!AB15+'[4]5_Xa Po To'!AB15+'[4]6_Xa Ia Broai'!AB15+'[4]7_Xa Ia Tul'!AB15+'[4]8_Xa Chu Mo'!AB15+'[4]9_Xa Ia KDam'!AB15+'[4]10_Off'!AB15+'[4]11_Off'!AB15+'[4]12_Off'!AB15+'[4]13_Off'!AB15+'[4]14_Off'!AB15+'[4]15_Off'!AB15</f>
        <v>0</v>
      </c>
      <c r="AC16" s="304">
        <f>'[4]1_Xa Ia Trok'!AC15+'[4]2_Xa Ia Mron'!AC15+'[4]3_Xa Kim Tan'!AC15+'[4]4_Xa Chu Rang'!AC15+'[4]5_Xa Po To'!AC15+'[4]6_Xa Ia Broai'!AC15+'[4]7_Xa Ia Tul'!AC15+'[4]8_Xa Chu Mo'!AC15+'[4]9_Xa Ia KDam'!AC15+'[4]10_Off'!AC15+'[4]11_Off'!AC15+'[4]12_Off'!AC15+'[4]13_Off'!AC15+'[4]14_Off'!AC15+'[4]15_Off'!AC15</f>
        <v>0</v>
      </c>
      <c r="AD16" s="304">
        <f>'[4]1_Xa Ia Trok'!AD15+'[4]2_Xa Ia Mron'!AD15+'[4]3_Xa Kim Tan'!AD15+'[4]4_Xa Chu Rang'!AD15+'[4]5_Xa Po To'!AD15+'[4]6_Xa Ia Broai'!AD15+'[4]7_Xa Ia Tul'!AD15+'[4]8_Xa Chu Mo'!AD15+'[4]9_Xa Ia KDam'!AD15+'[4]10_Off'!AD15+'[4]11_Off'!AD15+'[4]12_Off'!AD15+'[4]13_Off'!AD15+'[4]14_Off'!AD15+'[4]15_Off'!AD15</f>
        <v>0</v>
      </c>
      <c r="AE16" s="304">
        <f>'[4]1_Xa Ia Trok'!AE15+'[4]2_Xa Ia Mron'!AE15+'[4]3_Xa Kim Tan'!AE15+'[4]4_Xa Chu Rang'!AE15+'[4]5_Xa Po To'!AE15+'[4]6_Xa Ia Broai'!AE15+'[4]7_Xa Ia Tul'!AE15+'[4]8_Xa Chu Mo'!AE15+'[4]9_Xa Ia KDam'!AE15+'[4]10_Off'!AE15+'[4]11_Off'!AE15+'[4]12_Off'!AE15+'[4]13_Off'!AE15+'[4]14_Off'!AE15+'[4]15_Off'!AE15</f>
        <v>0</v>
      </c>
      <c r="AF16" s="304">
        <f>'[4]1_Xa Ia Trok'!AF15+'[4]2_Xa Ia Mron'!AF15+'[4]3_Xa Kim Tan'!AF15+'[4]4_Xa Chu Rang'!AF15+'[4]5_Xa Po To'!AF15+'[4]6_Xa Ia Broai'!AF15+'[4]7_Xa Ia Tul'!AF15+'[4]8_Xa Chu Mo'!AF15+'[4]9_Xa Ia KDam'!AF15+'[4]10_Off'!AF15+'[4]11_Off'!AF15+'[4]12_Off'!AF15+'[4]13_Off'!AF15+'[4]14_Off'!AF15+'[4]15_Off'!AF15</f>
        <v>0</v>
      </c>
      <c r="AG16" s="304">
        <f>'[4]1_Xa Ia Trok'!AG15+'[4]2_Xa Ia Mron'!AG15+'[4]3_Xa Kim Tan'!AG15+'[4]4_Xa Chu Rang'!AG15+'[4]5_Xa Po To'!AG15+'[4]6_Xa Ia Broai'!AG15+'[4]7_Xa Ia Tul'!AG15+'[4]8_Xa Chu Mo'!AG15+'[4]9_Xa Ia KDam'!AG15+'[4]10_Off'!AG15+'[4]11_Off'!AG15+'[4]12_Off'!AG15+'[4]13_Off'!AG15+'[4]14_Off'!AG15+'[4]15_Off'!AG15</f>
        <v>0</v>
      </c>
      <c r="AH16" s="304">
        <f>'[4]1_Xa Ia Trok'!AH15+'[4]2_Xa Ia Mron'!AH15+'[4]3_Xa Kim Tan'!AH15+'[4]4_Xa Chu Rang'!AH15+'[4]5_Xa Po To'!AH15+'[4]6_Xa Ia Broai'!AH15+'[4]7_Xa Ia Tul'!AH15+'[4]8_Xa Chu Mo'!AH15+'[4]9_Xa Ia KDam'!AH15+'[4]10_Off'!AH15+'[4]11_Off'!AH15+'[4]12_Off'!AH15+'[4]13_Off'!AH15+'[4]14_Off'!AH15+'[4]15_Off'!AH15</f>
        <v>0</v>
      </c>
      <c r="AI16" s="304">
        <f>'[4]1_Xa Ia Trok'!AI15+'[4]2_Xa Ia Mron'!AI15+'[4]3_Xa Kim Tan'!AI15+'[4]4_Xa Chu Rang'!AI15+'[4]5_Xa Po To'!AI15+'[4]6_Xa Ia Broai'!AI15+'[4]7_Xa Ia Tul'!AI15+'[4]8_Xa Chu Mo'!AI15+'[4]9_Xa Ia KDam'!AI15+'[4]10_Off'!AI15+'[4]11_Off'!AI15+'[4]12_Off'!AI15+'[4]13_Off'!AI15+'[4]14_Off'!AI15+'[4]15_Off'!AI15</f>
        <v>0</v>
      </c>
      <c r="AJ16" s="304">
        <f>'[4]1_Xa Ia Trok'!AJ15+'[4]2_Xa Ia Mron'!AJ15+'[4]3_Xa Kim Tan'!AJ15+'[4]4_Xa Chu Rang'!AJ15+'[4]5_Xa Po To'!AJ15+'[4]6_Xa Ia Broai'!AJ15+'[4]7_Xa Ia Tul'!AJ15+'[4]8_Xa Chu Mo'!AJ15+'[4]9_Xa Ia KDam'!AJ15+'[4]10_Off'!AJ15+'[4]11_Off'!AJ15+'[4]12_Off'!AJ15+'[4]13_Off'!AJ15+'[4]14_Off'!AJ15+'[4]15_Off'!AJ15</f>
        <v>0</v>
      </c>
      <c r="AK16" s="304">
        <f>'[4]1_Xa Ia Trok'!AK15+'[4]2_Xa Ia Mron'!AK15+'[4]3_Xa Kim Tan'!AK15+'[4]4_Xa Chu Rang'!AK15+'[4]5_Xa Po To'!AK15+'[4]6_Xa Ia Broai'!AK15+'[4]7_Xa Ia Tul'!AK15+'[4]8_Xa Chu Mo'!AK15+'[4]9_Xa Ia KDam'!AK15+'[4]10_Off'!AK15+'[4]11_Off'!AK15+'[4]12_Off'!AK15+'[4]13_Off'!AK15+'[4]14_Off'!AK15+'[4]15_Off'!AK15</f>
        <v>0</v>
      </c>
      <c r="AL16" s="304">
        <f>'[4]1_Xa Ia Trok'!AL15+'[4]2_Xa Ia Mron'!AL15+'[4]3_Xa Kim Tan'!AL15+'[4]4_Xa Chu Rang'!AL15+'[4]5_Xa Po To'!AL15+'[4]6_Xa Ia Broai'!AL15+'[4]7_Xa Ia Tul'!AL15+'[4]8_Xa Chu Mo'!AL15+'[4]9_Xa Ia KDam'!AL15+'[4]10_Off'!AL15+'[4]11_Off'!AL15+'[4]12_Off'!AL15+'[4]13_Off'!AL15+'[4]14_Off'!AL15+'[4]15_Off'!AL15</f>
        <v>0</v>
      </c>
      <c r="AM16" s="304">
        <f>'[4]1_Xa Ia Trok'!AM15+'[4]2_Xa Ia Mron'!AM15+'[4]3_Xa Kim Tan'!AM15+'[4]4_Xa Chu Rang'!AM15+'[4]5_Xa Po To'!AM15+'[4]6_Xa Ia Broai'!AM15+'[4]7_Xa Ia Tul'!AM15+'[4]8_Xa Chu Mo'!AM15+'[4]9_Xa Ia KDam'!AM15+'[4]10_Off'!AM15+'[4]11_Off'!AM15+'[4]12_Off'!AM15+'[4]13_Off'!AM15+'[4]14_Off'!AM15+'[4]15_Off'!AM15</f>
        <v>0</v>
      </c>
      <c r="AN16" s="304">
        <f>'[4]1_Xa Ia Trok'!AN15+'[4]2_Xa Ia Mron'!AN15+'[4]3_Xa Kim Tan'!AN15+'[4]4_Xa Chu Rang'!AN15+'[4]5_Xa Po To'!AN15+'[4]6_Xa Ia Broai'!AN15+'[4]7_Xa Ia Tul'!AN15+'[4]8_Xa Chu Mo'!AN15+'[4]9_Xa Ia KDam'!AN15+'[4]10_Off'!AN15+'[4]11_Off'!AN15+'[4]12_Off'!AN15+'[4]13_Off'!AN15+'[4]14_Off'!AN15+'[4]15_Off'!AN15</f>
        <v>0</v>
      </c>
      <c r="AO16" s="304">
        <f>'[4]1_Xa Ia Trok'!AO15+'[4]2_Xa Ia Mron'!AO15+'[4]3_Xa Kim Tan'!AO15+'[4]4_Xa Chu Rang'!AO15+'[4]5_Xa Po To'!AO15+'[4]6_Xa Ia Broai'!AO15+'[4]7_Xa Ia Tul'!AO15+'[4]8_Xa Chu Mo'!AO15+'[4]9_Xa Ia KDam'!AO15+'[4]10_Off'!AO15+'[4]11_Off'!AO15+'[4]12_Off'!AO15+'[4]13_Off'!AO15+'[4]14_Off'!AO15+'[4]15_Off'!AO15</f>
        <v>0</v>
      </c>
      <c r="AP16" s="304">
        <f>'[4]1_Xa Ia Trok'!AP15+'[4]2_Xa Ia Mron'!AP15+'[4]3_Xa Kim Tan'!AP15+'[4]4_Xa Chu Rang'!AP15+'[4]5_Xa Po To'!AP15+'[4]6_Xa Ia Broai'!AP15+'[4]7_Xa Ia Tul'!AP15+'[4]8_Xa Chu Mo'!AP15+'[4]9_Xa Ia KDam'!AP15+'[4]10_Off'!AP15+'[4]11_Off'!AP15+'[4]12_Off'!AP15+'[4]13_Off'!AP15+'[4]14_Off'!AP15+'[4]15_Off'!AP15</f>
        <v>0</v>
      </c>
      <c r="AQ16" s="498">
        <f>'[4]1_Xa Ia Trok'!AQ15+'[4]2_Xa Ia Mron'!AQ15+'[4]3_Xa Kim Tan'!AQ15+'[4]4_Xa Chu Rang'!AQ15+'[4]5_Xa Po To'!AQ15+'[4]6_Xa Ia Broai'!AQ15+'[4]7_Xa Ia Tul'!AQ15+'[4]8_Xa Chu Mo'!AQ15+'[4]9_Xa Ia KDam'!AQ15+'[4]10_Off'!AQ15+'[4]11_Off'!AQ15+'[4]12_Off'!AQ15+'[4]13_Off'!AQ15+'[4]14_Off'!AQ15+'[4]15_Off'!AQ15</f>
        <v>0</v>
      </c>
      <c r="AR16" s="304">
        <f t="shared" si="3"/>
        <v>145.65350000000001</v>
      </c>
      <c r="AS16" s="624">
        <f>'[4]1_Xa Ia Trok'!AS15+'[4]2_Xa Ia Mron'!AS15+'[4]3_Xa Kim Tan'!AS15+'[4]4_Xa Chu Rang'!AS15+'[4]5_Xa Po To'!AS15+'[4]6_Xa Ia Broai'!AS15+'[4]7_Xa Ia Tul'!AS15+'[4]8_Xa Chu Mo'!AS15+'[4]9_Xa Ia KDam'!AS15+'[4]10_Off'!AS15+'[4]11_Off'!AS15+'[4]12_Off'!AS15+'[4]13_Off'!AS15+'[4]14_Off'!AS15+'[4]15_Off'!AS15</f>
        <v>41390.531189000001</v>
      </c>
      <c r="AT16" s="137">
        <f>SUM(Q16:AP16)</f>
        <v>145.65350000000001</v>
      </c>
      <c r="AU16" s="137">
        <f>AS16-D16</f>
        <v>349.34649999999965</v>
      </c>
      <c r="AV16" s="137">
        <f>'03 CH'!I17</f>
        <v>41390.531189000001</v>
      </c>
      <c r="AW16" s="137">
        <f t="shared" si="6"/>
        <v>0</v>
      </c>
      <c r="AX16" s="137">
        <f t="shared" si="0"/>
        <v>349.34649999999965</v>
      </c>
      <c r="AY16" s="137">
        <f t="shared" si="1"/>
        <v>349.34649999999965</v>
      </c>
      <c r="BA16" s="137">
        <f>'03 CH'!K17</f>
        <v>349.34649999999965</v>
      </c>
      <c r="BC16" s="137">
        <f t="shared" si="7"/>
        <v>349.34649999999965</v>
      </c>
      <c r="BD16" s="137">
        <f>BC16-349.35</f>
        <v>-3.5000000003719833E-3</v>
      </c>
    </row>
    <row r="17" spans="1:57" s="113" customFormat="1" ht="15.95" customHeight="1" x14ac:dyDescent="0.25">
      <c r="A17" s="142">
        <v>1.7</v>
      </c>
      <c r="B17" s="81" t="s">
        <v>38</v>
      </c>
      <c r="C17" s="82" t="s">
        <v>39</v>
      </c>
      <c r="D17" s="304">
        <f>'02 CH'!G17</f>
        <v>43.334575000000001</v>
      </c>
      <c r="E17" s="498">
        <f>F17+H17+I17+J17+K17+L17+N17+O17</f>
        <v>0</v>
      </c>
      <c r="F17" s="304">
        <f>'[4]1_Xa Ia Trok'!F16+'[4]2_Xa Ia Mron'!F16+'[4]3_Xa Kim Tan'!F16+'[4]4_Xa Chu Rang'!F16+'[4]5_Xa Po To'!F16+'[4]6_Xa Ia Broai'!F16+'[4]7_Xa Ia Tul'!F16+'[4]8_Xa Chu Mo'!F16+'[4]9_Xa Ia KDam'!F16+'[4]10_Off'!F16+'[4]11_Off'!F16+'[4]12_Off'!F16+'[4]13_Off'!F16+'[4]14_Off'!F16+'[4]15_Off'!F16</f>
        <v>0</v>
      </c>
      <c r="G17" s="304">
        <f>'[4]1_Xa Ia Trok'!G16+'[4]2_Xa Ia Mron'!G16+'[4]3_Xa Kim Tan'!G16+'[4]4_Xa Chu Rang'!G16+'[4]5_Xa Po To'!G16+'[4]6_Xa Ia Broai'!G16+'[4]7_Xa Ia Tul'!G16+'[4]8_Xa Chu Mo'!G16+'[4]9_Xa Ia KDam'!G16+'[4]10_Off'!G16+'[4]11_Off'!G16+'[4]12_Off'!G16+'[4]13_Off'!G16+'[4]14_Off'!G16+'[4]15_Off'!G16</f>
        <v>0</v>
      </c>
      <c r="H17" s="304">
        <f>'[4]1_Xa Ia Trok'!H16+'[4]2_Xa Ia Mron'!H16+'[4]3_Xa Kim Tan'!H16+'[4]4_Xa Chu Rang'!H16+'[4]5_Xa Po To'!H16+'[4]6_Xa Ia Broai'!H16+'[4]7_Xa Ia Tul'!H16+'[4]8_Xa Chu Mo'!H16+'[4]9_Xa Ia KDam'!H16+'[4]10_Off'!H16+'[4]11_Off'!H16+'[4]12_Off'!H16+'[4]13_Off'!H16+'[4]14_Off'!H16+'[4]15_Off'!H16</f>
        <v>0</v>
      </c>
      <c r="I17" s="304">
        <f>'[4]1_Xa Ia Trok'!I16+'[4]2_Xa Ia Mron'!I16+'[4]3_Xa Kim Tan'!I16+'[4]4_Xa Chu Rang'!I16+'[4]5_Xa Po To'!I16+'[4]6_Xa Ia Broai'!I16+'[4]7_Xa Ia Tul'!I16+'[4]8_Xa Chu Mo'!I16+'[4]9_Xa Ia KDam'!I16+'[4]10_Off'!I16+'[4]11_Off'!I16+'[4]12_Off'!I16+'[4]13_Off'!I16+'[4]14_Off'!I16+'[4]15_Off'!I16</f>
        <v>0</v>
      </c>
      <c r="J17" s="304">
        <f>'[4]1_Xa Ia Trok'!J16+'[4]2_Xa Ia Mron'!J16+'[4]3_Xa Kim Tan'!J16+'[4]4_Xa Chu Rang'!J16+'[4]5_Xa Po To'!J16+'[4]6_Xa Ia Broai'!J16+'[4]7_Xa Ia Tul'!J16+'[4]8_Xa Chu Mo'!J16+'[4]9_Xa Ia KDam'!J16+'[4]10_Off'!J16+'[4]11_Off'!J16+'[4]12_Off'!J16+'[4]13_Off'!J16+'[4]14_Off'!J16+'[4]15_Off'!J16</f>
        <v>0</v>
      </c>
      <c r="K17" s="304">
        <f>'[4]1_Xa Ia Trok'!K16+'[4]2_Xa Ia Mron'!K16+'[4]3_Xa Kim Tan'!K16+'[4]4_Xa Chu Rang'!K16+'[4]5_Xa Po To'!K16+'[4]6_Xa Ia Broai'!K16+'[4]7_Xa Ia Tul'!K16+'[4]8_Xa Chu Mo'!K16+'[4]9_Xa Ia KDam'!K16+'[4]10_Off'!K16+'[4]11_Off'!K16+'[4]12_Off'!K16+'[4]13_Off'!K16+'[4]14_Off'!K16+'[4]15_Off'!K16</f>
        <v>0</v>
      </c>
      <c r="L17" s="304">
        <f>'[4]1_Xa Ia Trok'!L16+'[4]2_Xa Ia Mron'!L16+'[4]3_Xa Kim Tan'!L16+'[4]4_Xa Chu Rang'!L16+'[4]5_Xa Po To'!L16+'[4]6_Xa Ia Broai'!L16+'[4]7_Xa Ia Tul'!L16+'[4]8_Xa Chu Mo'!L16+'[4]9_Xa Ia KDam'!L16+'[4]10_Off'!L16+'[4]11_Off'!L16+'[4]12_Off'!L16+'[4]13_Off'!L16+'[4]14_Off'!L16+'[4]15_Off'!L16</f>
        <v>0</v>
      </c>
      <c r="M17" s="514">
        <f>'[4]1_Xa Ia Trok'!M16+'[4]2_Xa Ia Mron'!M16+'[4]3_Xa Kim Tan'!M16+'[4]4_Xa Chu Rang'!M16+'[4]5_Xa Po To'!M16+'[4]6_Xa Ia Broai'!M16+'[4]7_Xa Ia Tul'!M16+'[4]8_Xa Chu Mo'!M16+'[4]9_Xa Ia KDam'!M16+'[4]10_Off'!M16+'[4]11_Off'!M16+'[4]12_Off'!M16+'[4]13_Off'!M16+'[4]14_Off'!M16+'[4]15_Off'!M16</f>
        <v>41.334575000000001</v>
      </c>
      <c r="N17" s="304">
        <f>'[4]1_Xa Ia Trok'!N16+'[4]2_Xa Ia Mron'!N16+'[4]3_Xa Kim Tan'!N16+'[4]4_Xa Chu Rang'!N16+'[4]5_Xa Po To'!N16+'[4]6_Xa Ia Broai'!N16+'[4]7_Xa Ia Tul'!N16+'[4]8_Xa Chu Mo'!N16+'[4]9_Xa Ia KDam'!N16+'[4]10_Off'!N16+'[4]11_Off'!N16+'[4]12_Off'!N16+'[4]13_Off'!N16+'[4]14_Off'!N16+'[4]15_Off'!N16</f>
        <v>0</v>
      </c>
      <c r="O17" s="304">
        <f>'[4]1_Xa Ia Trok'!O16+'[4]2_Xa Ia Mron'!O16+'[4]3_Xa Kim Tan'!O16+'[4]4_Xa Chu Rang'!O16+'[4]5_Xa Po To'!O16+'[4]6_Xa Ia Broai'!O16+'[4]7_Xa Ia Tul'!O16+'[4]8_Xa Chu Mo'!O16+'[4]9_Xa Ia KDam'!O16+'[4]10_Off'!O16+'[4]11_Off'!O16+'[4]12_Off'!O16+'[4]13_Off'!O16+'[4]14_Off'!O16+'[4]15_Off'!O16</f>
        <v>0</v>
      </c>
      <c r="P17" s="498">
        <f t="shared" si="2"/>
        <v>2</v>
      </c>
      <c r="Q17" s="304">
        <f>'[4]1_Xa Ia Trok'!Q16+'[4]2_Xa Ia Mron'!Q16+'[4]3_Xa Kim Tan'!Q16+'[4]4_Xa Chu Rang'!Q16+'[4]5_Xa Po To'!Q16+'[4]6_Xa Ia Broai'!Q16+'[4]7_Xa Ia Tul'!Q16+'[4]8_Xa Chu Mo'!Q16+'[4]9_Xa Ia KDam'!Q16+'[4]10_Off'!Q16+'[4]11_Off'!Q16+'[4]12_Off'!Q16+'[4]13_Off'!Q16+'[4]14_Off'!Q16+'[4]15_Off'!Q16</f>
        <v>0</v>
      </c>
      <c r="R17" s="304">
        <f>'[4]1_Xa Ia Trok'!R16+'[4]2_Xa Ia Mron'!R16+'[4]3_Xa Kim Tan'!R16+'[4]4_Xa Chu Rang'!R16+'[4]5_Xa Po To'!R16+'[4]6_Xa Ia Broai'!R16+'[4]7_Xa Ia Tul'!R16+'[4]8_Xa Chu Mo'!R16+'[4]9_Xa Ia KDam'!R16+'[4]10_Off'!R16+'[4]11_Off'!R16+'[4]12_Off'!R16+'[4]13_Off'!R16+'[4]14_Off'!R16+'[4]15_Off'!R16</f>
        <v>0</v>
      </c>
      <c r="S17" s="304">
        <f>'[4]1_Xa Ia Trok'!S16+'[4]2_Xa Ia Mron'!S16+'[4]3_Xa Kim Tan'!S16+'[4]4_Xa Chu Rang'!S16+'[4]5_Xa Po To'!S16+'[4]6_Xa Ia Broai'!S16+'[4]7_Xa Ia Tul'!S16+'[4]8_Xa Chu Mo'!S16+'[4]9_Xa Ia KDam'!S16+'[4]10_Off'!S16+'[4]11_Off'!S16+'[4]12_Off'!S16+'[4]13_Off'!S16+'[4]14_Off'!S16+'[4]15_Off'!S16</f>
        <v>0</v>
      </c>
      <c r="T17" s="304">
        <f>'[4]1_Xa Ia Trok'!T16+'[4]2_Xa Ia Mron'!T16+'[4]3_Xa Kim Tan'!T16+'[4]4_Xa Chu Rang'!T16+'[4]5_Xa Po To'!T16+'[4]6_Xa Ia Broai'!T16+'[4]7_Xa Ia Tul'!T16+'[4]8_Xa Chu Mo'!T16+'[4]9_Xa Ia KDam'!T16+'[4]10_Off'!T16+'[4]11_Off'!T16+'[4]12_Off'!T16+'[4]13_Off'!T16+'[4]14_Off'!T16+'[4]15_Off'!T16</f>
        <v>0</v>
      </c>
      <c r="U17" s="304">
        <f>'[4]1_Xa Ia Trok'!U16+'[4]2_Xa Ia Mron'!U16+'[4]3_Xa Kim Tan'!U16+'[4]4_Xa Chu Rang'!U16+'[4]5_Xa Po To'!U16+'[4]6_Xa Ia Broai'!U16+'[4]7_Xa Ia Tul'!U16+'[4]8_Xa Chu Mo'!U16+'[4]9_Xa Ia KDam'!U16+'[4]10_Off'!U16+'[4]11_Off'!U16+'[4]12_Off'!U16+'[4]13_Off'!U16+'[4]14_Off'!U16+'[4]15_Off'!U16</f>
        <v>0</v>
      </c>
      <c r="V17" s="304">
        <f>'[4]1_Xa Ia Trok'!V16+'[4]2_Xa Ia Mron'!V16+'[4]3_Xa Kim Tan'!V16+'[4]4_Xa Chu Rang'!V16+'[4]5_Xa Po To'!V16+'[4]6_Xa Ia Broai'!V16+'[4]7_Xa Ia Tul'!V16+'[4]8_Xa Chu Mo'!V16+'[4]9_Xa Ia KDam'!V16+'[4]10_Off'!V16+'[4]11_Off'!V16+'[4]12_Off'!V16+'[4]13_Off'!V16+'[4]14_Off'!V16+'[4]15_Off'!V16</f>
        <v>0</v>
      </c>
      <c r="W17" s="304">
        <f>'[4]1_Xa Ia Trok'!W16+'[4]2_Xa Ia Mron'!W16+'[4]3_Xa Kim Tan'!W16+'[4]4_Xa Chu Rang'!W16+'[4]5_Xa Po To'!W16+'[4]6_Xa Ia Broai'!W16+'[4]7_Xa Ia Tul'!W16+'[4]8_Xa Chu Mo'!W16+'[4]9_Xa Ia KDam'!W16+'[4]10_Off'!W16+'[4]11_Off'!W16+'[4]12_Off'!W16+'[4]13_Off'!W16+'[4]14_Off'!W16+'[4]15_Off'!W16</f>
        <v>0</v>
      </c>
      <c r="X17" s="304">
        <f>'[4]1_Xa Ia Trok'!X16+'[4]2_Xa Ia Mron'!X16+'[4]3_Xa Kim Tan'!X16+'[4]4_Xa Chu Rang'!X16+'[4]5_Xa Po To'!X16+'[4]6_Xa Ia Broai'!X16+'[4]7_Xa Ia Tul'!X16+'[4]8_Xa Chu Mo'!X16+'[4]9_Xa Ia KDam'!X16+'[4]10_Off'!X16+'[4]11_Off'!X16+'[4]12_Off'!X16+'[4]13_Off'!X16+'[4]14_Off'!X16+'[4]15_Off'!X16</f>
        <v>0</v>
      </c>
      <c r="Y17" s="304">
        <f>'[4]1_Xa Ia Trok'!Y16+'[4]2_Xa Ia Mron'!Y16+'[4]3_Xa Kim Tan'!Y16+'[4]4_Xa Chu Rang'!Y16+'[4]5_Xa Po To'!Y16+'[4]6_Xa Ia Broai'!Y16+'[4]7_Xa Ia Tul'!Y16+'[4]8_Xa Chu Mo'!Y16+'[4]9_Xa Ia KDam'!Y16+'[4]10_Off'!Y16+'[4]11_Off'!Y16+'[4]12_Off'!Y16+'[4]13_Off'!Y16+'[4]14_Off'!Y16+'[4]15_Off'!Y16</f>
        <v>2</v>
      </c>
      <c r="Z17" s="304">
        <f>'[4]1_Xa Ia Trok'!Z16+'[4]2_Xa Ia Mron'!Z16+'[4]3_Xa Kim Tan'!Z16+'[4]4_Xa Chu Rang'!Z16+'[4]5_Xa Po To'!Z16+'[4]6_Xa Ia Broai'!Z16+'[4]7_Xa Ia Tul'!Z16+'[4]8_Xa Chu Mo'!Z16+'[4]9_Xa Ia KDam'!Z16+'[4]10_Off'!Z16+'[4]11_Off'!Z16+'[4]12_Off'!Z16+'[4]13_Off'!Z16+'[4]14_Off'!Z16+'[4]15_Off'!Z16</f>
        <v>0</v>
      </c>
      <c r="AA17" s="304">
        <f>'[4]1_Xa Ia Trok'!AA16+'[4]2_Xa Ia Mron'!AA16+'[4]3_Xa Kim Tan'!AA16+'[4]4_Xa Chu Rang'!AA16+'[4]5_Xa Po To'!AA16+'[4]6_Xa Ia Broai'!AA16+'[4]7_Xa Ia Tul'!AA16+'[4]8_Xa Chu Mo'!AA16+'[4]9_Xa Ia KDam'!AA16+'[4]10_Off'!AA16+'[4]11_Off'!AA16+'[4]12_Off'!AA16+'[4]13_Off'!AA16+'[4]14_Off'!AA16+'[4]15_Off'!AA16</f>
        <v>0</v>
      </c>
      <c r="AB17" s="304">
        <f>'[4]1_Xa Ia Trok'!AB16+'[4]2_Xa Ia Mron'!AB16+'[4]3_Xa Kim Tan'!AB16+'[4]4_Xa Chu Rang'!AB16+'[4]5_Xa Po To'!AB16+'[4]6_Xa Ia Broai'!AB16+'[4]7_Xa Ia Tul'!AB16+'[4]8_Xa Chu Mo'!AB16+'[4]9_Xa Ia KDam'!AB16+'[4]10_Off'!AB16+'[4]11_Off'!AB16+'[4]12_Off'!AB16+'[4]13_Off'!AB16+'[4]14_Off'!AB16+'[4]15_Off'!AB16</f>
        <v>0</v>
      </c>
      <c r="AC17" s="304">
        <f>'[4]1_Xa Ia Trok'!AC16+'[4]2_Xa Ia Mron'!AC16+'[4]3_Xa Kim Tan'!AC16+'[4]4_Xa Chu Rang'!AC16+'[4]5_Xa Po To'!AC16+'[4]6_Xa Ia Broai'!AC16+'[4]7_Xa Ia Tul'!AC16+'[4]8_Xa Chu Mo'!AC16+'[4]9_Xa Ia KDam'!AC16+'[4]10_Off'!AC16+'[4]11_Off'!AC16+'[4]12_Off'!AC16+'[4]13_Off'!AC16+'[4]14_Off'!AC16+'[4]15_Off'!AC16</f>
        <v>0</v>
      </c>
      <c r="AD17" s="304">
        <f>'[4]1_Xa Ia Trok'!AD16+'[4]2_Xa Ia Mron'!AD16+'[4]3_Xa Kim Tan'!AD16+'[4]4_Xa Chu Rang'!AD16+'[4]5_Xa Po To'!AD16+'[4]6_Xa Ia Broai'!AD16+'[4]7_Xa Ia Tul'!AD16+'[4]8_Xa Chu Mo'!AD16+'[4]9_Xa Ia KDam'!AD16+'[4]10_Off'!AD16+'[4]11_Off'!AD16+'[4]12_Off'!AD16+'[4]13_Off'!AD16+'[4]14_Off'!AD16+'[4]15_Off'!AD16</f>
        <v>0</v>
      </c>
      <c r="AE17" s="304">
        <f>'[4]1_Xa Ia Trok'!AE16+'[4]2_Xa Ia Mron'!AE16+'[4]3_Xa Kim Tan'!AE16+'[4]4_Xa Chu Rang'!AE16+'[4]5_Xa Po To'!AE16+'[4]6_Xa Ia Broai'!AE16+'[4]7_Xa Ia Tul'!AE16+'[4]8_Xa Chu Mo'!AE16+'[4]9_Xa Ia KDam'!AE16+'[4]10_Off'!AE16+'[4]11_Off'!AE16+'[4]12_Off'!AE16+'[4]13_Off'!AE16+'[4]14_Off'!AE16+'[4]15_Off'!AE16</f>
        <v>0</v>
      </c>
      <c r="AF17" s="304">
        <f>'[4]1_Xa Ia Trok'!AF16+'[4]2_Xa Ia Mron'!AF16+'[4]3_Xa Kim Tan'!AF16+'[4]4_Xa Chu Rang'!AF16+'[4]5_Xa Po To'!AF16+'[4]6_Xa Ia Broai'!AF16+'[4]7_Xa Ia Tul'!AF16+'[4]8_Xa Chu Mo'!AF16+'[4]9_Xa Ia KDam'!AF16+'[4]10_Off'!AF16+'[4]11_Off'!AF16+'[4]12_Off'!AF16+'[4]13_Off'!AF16+'[4]14_Off'!AF16+'[4]15_Off'!AF16</f>
        <v>0</v>
      </c>
      <c r="AG17" s="304">
        <f>'[4]1_Xa Ia Trok'!AG16+'[4]2_Xa Ia Mron'!AG16+'[4]3_Xa Kim Tan'!AG16+'[4]4_Xa Chu Rang'!AG16+'[4]5_Xa Po To'!AG16+'[4]6_Xa Ia Broai'!AG16+'[4]7_Xa Ia Tul'!AG16+'[4]8_Xa Chu Mo'!AG16+'[4]9_Xa Ia KDam'!AG16+'[4]10_Off'!AG16+'[4]11_Off'!AG16+'[4]12_Off'!AG16+'[4]13_Off'!AG16+'[4]14_Off'!AG16+'[4]15_Off'!AG16</f>
        <v>0</v>
      </c>
      <c r="AH17" s="304">
        <f>'[4]1_Xa Ia Trok'!AH16+'[4]2_Xa Ia Mron'!AH16+'[4]3_Xa Kim Tan'!AH16+'[4]4_Xa Chu Rang'!AH16+'[4]5_Xa Po To'!AH16+'[4]6_Xa Ia Broai'!AH16+'[4]7_Xa Ia Tul'!AH16+'[4]8_Xa Chu Mo'!AH16+'[4]9_Xa Ia KDam'!AH16+'[4]10_Off'!AH16+'[4]11_Off'!AH16+'[4]12_Off'!AH16+'[4]13_Off'!AH16+'[4]14_Off'!AH16+'[4]15_Off'!AH16</f>
        <v>0</v>
      </c>
      <c r="AI17" s="304">
        <f>'[4]1_Xa Ia Trok'!AI16+'[4]2_Xa Ia Mron'!AI16+'[4]3_Xa Kim Tan'!AI16+'[4]4_Xa Chu Rang'!AI16+'[4]5_Xa Po To'!AI16+'[4]6_Xa Ia Broai'!AI16+'[4]7_Xa Ia Tul'!AI16+'[4]8_Xa Chu Mo'!AI16+'[4]9_Xa Ia KDam'!AI16+'[4]10_Off'!AI16+'[4]11_Off'!AI16+'[4]12_Off'!AI16+'[4]13_Off'!AI16+'[4]14_Off'!AI16+'[4]15_Off'!AI16</f>
        <v>0</v>
      </c>
      <c r="AJ17" s="304">
        <f>'[4]1_Xa Ia Trok'!AJ16+'[4]2_Xa Ia Mron'!AJ16+'[4]3_Xa Kim Tan'!AJ16+'[4]4_Xa Chu Rang'!AJ16+'[4]5_Xa Po To'!AJ16+'[4]6_Xa Ia Broai'!AJ16+'[4]7_Xa Ia Tul'!AJ16+'[4]8_Xa Chu Mo'!AJ16+'[4]9_Xa Ia KDam'!AJ16+'[4]10_Off'!AJ16+'[4]11_Off'!AJ16+'[4]12_Off'!AJ16+'[4]13_Off'!AJ16+'[4]14_Off'!AJ16+'[4]15_Off'!AJ16</f>
        <v>0</v>
      </c>
      <c r="AK17" s="304">
        <f>'[4]1_Xa Ia Trok'!AK16+'[4]2_Xa Ia Mron'!AK16+'[4]3_Xa Kim Tan'!AK16+'[4]4_Xa Chu Rang'!AK16+'[4]5_Xa Po To'!AK16+'[4]6_Xa Ia Broai'!AK16+'[4]7_Xa Ia Tul'!AK16+'[4]8_Xa Chu Mo'!AK16+'[4]9_Xa Ia KDam'!AK16+'[4]10_Off'!AK16+'[4]11_Off'!AK16+'[4]12_Off'!AK16+'[4]13_Off'!AK16+'[4]14_Off'!AK16+'[4]15_Off'!AK16</f>
        <v>0</v>
      </c>
      <c r="AL17" s="304">
        <f>'[4]1_Xa Ia Trok'!AL16+'[4]2_Xa Ia Mron'!AL16+'[4]3_Xa Kim Tan'!AL16+'[4]4_Xa Chu Rang'!AL16+'[4]5_Xa Po To'!AL16+'[4]6_Xa Ia Broai'!AL16+'[4]7_Xa Ia Tul'!AL16+'[4]8_Xa Chu Mo'!AL16+'[4]9_Xa Ia KDam'!AL16+'[4]10_Off'!AL16+'[4]11_Off'!AL16+'[4]12_Off'!AL16+'[4]13_Off'!AL16+'[4]14_Off'!AL16+'[4]15_Off'!AL16</f>
        <v>0</v>
      </c>
      <c r="AM17" s="304">
        <f>'[4]1_Xa Ia Trok'!AM16+'[4]2_Xa Ia Mron'!AM16+'[4]3_Xa Kim Tan'!AM16+'[4]4_Xa Chu Rang'!AM16+'[4]5_Xa Po To'!AM16+'[4]6_Xa Ia Broai'!AM16+'[4]7_Xa Ia Tul'!AM16+'[4]8_Xa Chu Mo'!AM16+'[4]9_Xa Ia KDam'!AM16+'[4]10_Off'!AM16+'[4]11_Off'!AM16+'[4]12_Off'!AM16+'[4]13_Off'!AM16+'[4]14_Off'!AM16+'[4]15_Off'!AM16</f>
        <v>0</v>
      </c>
      <c r="AN17" s="304">
        <f>'[4]1_Xa Ia Trok'!AN16+'[4]2_Xa Ia Mron'!AN16+'[4]3_Xa Kim Tan'!AN16+'[4]4_Xa Chu Rang'!AN16+'[4]5_Xa Po To'!AN16+'[4]6_Xa Ia Broai'!AN16+'[4]7_Xa Ia Tul'!AN16+'[4]8_Xa Chu Mo'!AN16+'[4]9_Xa Ia KDam'!AN16+'[4]10_Off'!AN16+'[4]11_Off'!AN16+'[4]12_Off'!AN16+'[4]13_Off'!AN16+'[4]14_Off'!AN16+'[4]15_Off'!AN16</f>
        <v>0</v>
      </c>
      <c r="AO17" s="304">
        <f>'[4]1_Xa Ia Trok'!AO16+'[4]2_Xa Ia Mron'!AO16+'[4]3_Xa Kim Tan'!AO16+'[4]4_Xa Chu Rang'!AO16+'[4]5_Xa Po To'!AO16+'[4]6_Xa Ia Broai'!AO16+'[4]7_Xa Ia Tul'!AO16+'[4]8_Xa Chu Mo'!AO16+'[4]9_Xa Ia KDam'!AO16+'[4]10_Off'!AO16+'[4]11_Off'!AO16+'[4]12_Off'!AO16+'[4]13_Off'!AO16+'[4]14_Off'!AO16+'[4]15_Off'!AO16</f>
        <v>0</v>
      </c>
      <c r="AP17" s="304">
        <f>'[4]1_Xa Ia Trok'!AP16+'[4]2_Xa Ia Mron'!AP16+'[4]3_Xa Kim Tan'!AP16+'[4]4_Xa Chu Rang'!AP16+'[4]5_Xa Po To'!AP16+'[4]6_Xa Ia Broai'!AP16+'[4]7_Xa Ia Tul'!AP16+'[4]8_Xa Chu Mo'!AP16+'[4]9_Xa Ia KDam'!AP16+'[4]10_Off'!AP16+'[4]11_Off'!AP16+'[4]12_Off'!AP16+'[4]13_Off'!AP16+'[4]14_Off'!AP16+'[4]15_Off'!AP16</f>
        <v>0</v>
      </c>
      <c r="AQ17" s="498">
        <f>'[4]1_Xa Ia Trok'!AQ16+'[4]2_Xa Ia Mron'!AQ16+'[4]3_Xa Kim Tan'!AQ16+'[4]4_Xa Chu Rang'!AQ16+'[4]5_Xa Po To'!AQ16+'[4]6_Xa Ia Broai'!AQ16+'[4]7_Xa Ia Tul'!AQ16+'[4]8_Xa Chu Mo'!AQ16+'[4]9_Xa Ia KDam'!AQ16+'[4]10_Off'!AQ16+'[4]11_Off'!AQ16+'[4]12_Off'!AQ16+'[4]13_Off'!AQ16+'[4]14_Off'!AQ16+'[4]15_Off'!AQ16</f>
        <v>0</v>
      </c>
      <c r="AR17" s="304">
        <f t="shared" si="3"/>
        <v>2</v>
      </c>
      <c r="AS17" s="624">
        <f>'[4]1_Xa Ia Trok'!AS16+'[4]2_Xa Ia Mron'!AS16+'[4]3_Xa Kim Tan'!AS16+'[4]4_Xa Chu Rang'!AS16+'[4]5_Xa Po To'!AS16+'[4]6_Xa Ia Broai'!AS16+'[4]7_Xa Ia Tul'!AS16+'[4]8_Xa Chu Mo'!AS16+'[4]9_Xa Ia KDam'!AS16+'[4]10_Off'!AS16+'[4]11_Off'!AS16+'[4]12_Off'!AS16+'[4]13_Off'!AS16+'[4]14_Off'!AS16+'[4]15_Off'!AS16</f>
        <v>41.334575000000001</v>
      </c>
      <c r="AT17" s="137">
        <f t="shared" si="4"/>
        <v>2</v>
      </c>
      <c r="AU17" s="137">
        <f t="shared" si="5"/>
        <v>-2</v>
      </c>
      <c r="AV17" s="137">
        <f>'03 CH'!I18</f>
        <v>41.334575000000001</v>
      </c>
      <c r="AW17" s="137">
        <f t="shared" si="6"/>
        <v>0</v>
      </c>
      <c r="AX17" s="137">
        <f t="shared" si="0"/>
        <v>-2</v>
      </c>
      <c r="AY17" s="137">
        <f t="shared" si="1"/>
        <v>-2</v>
      </c>
      <c r="BA17" s="137">
        <f>'03 CH'!K18</f>
        <v>-2</v>
      </c>
      <c r="BC17" s="137">
        <f t="shared" si="7"/>
        <v>-2</v>
      </c>
    </row>
    <row r="18" spans="1:57" s="113" customFormat="1" ht="15.95" customHeight="1" x14ac:dyDescent="0.25">
      <c r="A18" s="142">
        <v>1.8</v>
      </c>
      <c r="B18" s="81" t="s">
        <v>40</v>
      </c>
      <c r="C18" s="82" t="s">
        <v>41</v>
      </c>
      <c r="D18" s="304">
        <f>'02 CH'!G18</f>
        <v>0</v>
      </c>
      <c r="E18" s="498">
        <f>F18+H18+I18+J18+K18+L18+M18+O18</f>
        <v>0</v>
      </c>
      <c r="F18" s="304">
        <f>'[4]1_Xa Ia Trok'!F17+'[4]2_Xa Ia Mron'!F17+'[4]3_Xa Kim Tan'!F17+'[4]4_Xa Chu Rang'!F17+'[4]5_Xa Po To'!F17+'[4]6_Xa Ia Broai'!F17+'[4]7_Xa Ia Tul'!F17+'[4]8_Xa Chu Mo'!F17+'[4]9_Xa Ia KDam'!F17+'[4]10_Off'!F17+'[4]11_Off'!F17+'[4]12_Off'!F17+'[4]13_Off'!F17+'[4]14_Off'!F17+'[4]15_Off'!F17</f>
        <v>0</v>
      </c>
      <c r="G18" s="304">
        <f>'[4]1_Xa Ia Trok'!G17+'[4]2_Xa Ia Mron'!G17+'[4]3_Xa Kim Tan'!G17+'[4]4_Xa Chu Rang'!G17+'[4]5_Xa Po To'!G17+'[4]6_Xa Ia Broai'!G17+'[4]7_Xa Ia Tul'!G17+'[4]8_Xa Chu Mo'!G17+'[4]9_Xa Ia KDam'!G17+'[4]10_Off'!G17+'[4]11_Off'!G17+'[4]12_Off'!G17+'[4]13_Off'!G17+'[4]14_Off'!G17+'[4]15_Off'!G17</f>
        <v>0</v>
      </c>
      <c r="H18" s="304">
        <f>'[4]1_Xa Ia Trok'!H17+'[4]2_Xa Ia Mron'!H17+'[4]3_Xa Kim Tan'!H17+'[4]4_Xa Chu Rang'!H17+'[4]5_Xa Po To'!H17+'[4]6_Xa Ia Broai'!H17+'[4]7_Xa Ia Tul'!H17+'[4]8_Xa Chu Mo'!H17+'[4]9_Xa Ia KDam'!H17+'[4]10_Off'!H17+'[4]11_Off'!H17+'[4]12_Off'!H17+'[4]13_Off'!H17+'[4]14_Off'!H17+'[4]15_Off'!H17</f>
        <v>0</v>
      </c>
      <c r="I18" s="304">
        <f>'[4]1_Xa Ia Trok'!I17+'[4]2_Xa Ia Mron'!I17+'[4]3_Xa Kim Tan'!I17+'[4]4_Xa Chu Rang'!I17+'[4]5_Xa Po To'!I17+'[4]6_Xa Ia Broai'!I17+'[4]7_Xa Ia Tul'!I17+'[4]8_Xa Chu Mo'!I17+'[4]9_Xa Ia KDam'!I17+'[4]10_Off'!I17+'[4]11_Off'!I17+'[4]12_Off'!I17+'[4]13_Off'!I17+'[4]14_Off'!I17+'[4]15_Off'!I17</f>
        <v>0</v>
      </c>
      <c r="J18" s="304">
        <f>'[4]1_Xa Ia Trok'!J17+'[4]2_Xa Ia Mron'!J17+'[4]3_Xa Kim Tan'!J17+'[4]4_Xa Chu Rang'!J17+'[4]5_Xa Po To'!J17+'[4]6_Xa Ia Broai'!J17+'[4]7_Xa Ia Tul'!J17+'[4]8_Xa Chu Mo'!J17+'[4]9_Xa Ia KDam'!J17+'[4]10_Off'!J17+'[4]11_Off'!J17+'[4]12_Off'!J17+'[4]13_Off'!J17+'[4]14_Off'!J17+'[4]15_Off'!J17</f>
        <v>0</v>
      </c>
      <c r="K18" s="304">
        <f>'[4]1_Xa Ia Trok'!K17+'[4]2_Xa Ia Mron'!K17+'[4]3_Xa Kim Tan'!K17+'[4]4_Xa Chu Rang'!K17+'[4]5_Xa Po To'!K17+'[4]6_Xa Ia Broai'!K17+'[4]7_Xa Ia Tul'!K17+'[4]8_Xa Chu Mo'!K17+'[4]9_Xa Ia KDam'!K17+'[4]10_Off'!K17+'[4]11_Off'!K17+'[4]12_Off'!K17+'[4]13_Off'!K17+'[4]14_Off'!K17+'[4]15_Off'!K17</f>
        <v>0</v>
      </c>
      <c r="L18" s="304">
        <f>'[4]1_Xa Ia Trok'!L17+'[4]2_Xa Ia Mron'!L17+'[4]3_Xa Kim Tan'!L17+'[4]4_Xa Chu Rang'!L17+'[4]5_Xa Po To'!L17+'[4]6_Xa Ia Broai'!L17+'[4]7_Xa Ia Tul'!L17+'[4]8_Xa Chu Mo'!L17+'[4]9_Xa Ia KDam'!L17+'[4]10_Off'!L17+'[4]11_Off'!L17+'[4]12_Off'!L17+'[4]13_Off'!L17+'[4]14_Off'!L17+'[4]15_Off'!L17</f>
        <v>0</v>
      </c>
      <c r="M18" s="304">
        <f>'[4]1_Xa Ia Trok'!M17+'[4]2_Xa Ia Mron'!M17+'[4]3_Xa Kim Tan'!M17+'[4]4_Xa Chu Rang'!M17+'[4]5_Xa Po To'!M17+'[4]6_Xa Ia Broai'!M17+'[4]7_Xa Ia Tul'!M17+'[4]8_Xa Chu Mo'!M17+'[4]9_Xa Ia KDam'!M17+'[4]10_Off'!M17+'[4]11_Off'!M17+'[4]12_Off'!M17+'[4]13_Off'!M17+'[4]14_Off'!M17+'[4]15_Off'!M17</f>
        <v>0</v>
      </c>
      <c r="N18" s="304">
        <f>'[4]1_Xa Ia Trok'!N17+'[4]2_Xa Ia Mron'!N17+'[4]3_Xa Kim Tan'!N17+'[4]4_Xa Chu Rang'!N17+'[4]5_Xa Po To'!N17+'[4]6_Xa Ia Broai'!N17+'[4]7_Xa Ia Tul'!N17+'[4]8_Xa Chu Mo'!N17+'[4]9_Xa Ia KDam'!N17+'[4]10_Off'!N17+'[4]11_Off'!N17+'[4]12_Off'!N17+'[4]13_Off'!N17+'[4]14_Off'!N17+'[4]15_Off'!N17</f>
        <v>0</v>
      </c>
      <c r="O18" s="304">
        <f>'[4]1_Xa Ia Trok'!O17+'[4]2_Xa Ia Mron'!O17+'[4]3_Xa Kim Tan'!O17+'[4]4_Xa Chu Rang'!O17+'[4]5_Xa Po To'!O17+'[4]6_Xa Ia Broai'!O17+'[4]7_Xa Ia Tul'!O17+'[4]8_Xa Chu Mo'!O17+'[4]9_Xa Ia KDam'!O17+'[4]10_Off'!O17+'[4]11_Off'!O17+'[4]12_Off'!O17+'[4]13_Off'!O17+'[4]14_Off'!O17+'[4]15_Off'!O17</f>
        <v>0</v>
      </c>
      <c r="P18" s="498">
        <f t="shared" si="2"/>
        <v>0</v>
      </c>
      <c r="Q18" s="304">
        <f>'[4]1_Xa Ia Trok'!Q17+'[4]2_Xa Ia Mron'!Q17+'[4]3_Xa Kim Tan'!Q17+'[4]4_Xa Chu Rang'!Q17+'[4]5_Xa Po To'!Q17+'[4]6_Xa Ia Broai'!Q17+'[4]7_Xa Ia Tul'!Q17+'[4]8_Xa Chu Mo'!Q17+'[4]9_Xa Ia KDam'!Q17+'[4]10_Off'!Q17+'[4]11_Off'!Q17+'[4]12_Off'!Q17+'[4]13_Off'!Q17+'[4]14_Off'!Q17+'[4]15_Off'!Q17</f>
        <v>0</v>
      </c>
      <c r="R18" s="304">
        <f>'[4]1_Xa Ia Trok'!R17+'[4]2_Xa Ia Mron'!R17+'[4]3_Xa Kim Tan'!R17+'[4]4_Xa Chu Rang'!R17+'[4]5_Xa Po To'!R17+'[4]6_Xa Ia Broai'!R17+'[4]7_Xa Ia Tul'!R17+'[4]8_Xa Chu Mo'!R17+'[4]9_Xa Ia KDam'!R17+'[4]10_Off'!R17+'[4]11_Off'!R17+'[4]12_Off'!R17+'[4]13_Off'!R17+'[4]14_Off'!R17+'[4]15_Off'!R17</f>
        <v>0</v>
      </c>
      <c r="S18" s="304">
        <f>'[4]1_Xa Ia Trok'!S17+'[4]2_Xa Ia Mron'!S17+'[4]3_Xa Kim Tan'!S17+'[4]4_Xa Chu Rang'!S17+'[4]5_Xa Po To'!S17+'[4]6_Xa Ia Broai'!S17+'[4]7_Xa Ia Tul'!S17+'[4]8_Xa Chu Mo'!S17+'[4]9_Xa Ia KDam'!S17+'[4]10_Off'!S17+'[4]11_Off'!S17+'[4]12_Off'!S17+'[4]13_Off'!S17+'[4]14_Off'!S17+'[4]15_Off'!S17</f>
        <v>0</v>
      </c>
      <c r="T18" s="304">
        <f>'[4]1_Xa Ia Trok'!T17+'[4]2_Xa Ia Mron'!T17+'[4]3_Xa Kim Tan'!T17+'[4]4_Xa Chu Rang'!T17+'[4]5_Xa Po To'!T17+'[4]6_Xa Ia Broai'!T17+'[4]7_Xa Ia Tul'!T17+'[4]8_Xa Chu Mo'!T17+'[4]9_Xa Ia KDam'!T17+'[4]10_Off'!T17+'[4]11_Off'!T17+'[4]12_Off'!T17+'[4]13_Off'!T17+'[4]14_Off'!T17+'[4]15_Off'!T17</f>
        <v>0</v>
      </c>
      <c r="U18" s="304">
        <f>'[4]1_Xa Ia Trok'!U17+'[4]2_Xa Ia Mron'!U17+'[4]3_Xa Kim Tan'!U17+'[4]4_Xa Chu Rang'!U17+'[4]5_Xa Po To'!U17+'[4]6_Xa Ia Broai'!U17+'[4]7_Xa Ia Tul'!U17+'[4]8_Xa Chu Mo'!U17+'[4]9_Xa Ia KDam'!U17+'[4]10_Off'!U17+'[4]11_Off'!U17+'[4]12_Off'!U17+'[4]13_Off'!U17+'[4]14_Off'!U17+'[4]15_Off'!U17</f>
        <v>0</v>
      </c>
      <c r="V18" s="304">
        <f>'[4]1_Xa Ia Trok'!V17+'[4]2_Xa Ia Mron'!V17+'[4]3_Xa Kim Tan'!V17+'[4]4_Xa Chu Rang'!V17+'[4]5_Xa Po To'!V17+'[4]6_Xa Ia Broai'!V17+'[4]7_Xa Ia Tul'!V17+'[4]8_Xa Chu Mo'!V17+'[4]9_Xa Ia KDam'!V17+'[4]10_Off'!V17+'[4]11_Off'!V17+'[4]12_Off'!V17+'[4]13_Off'!V17+'[4]14_Off'!V17+'[4]15_Off'!V17</f>
        <v>0</v>
      </c>
      <c r="W18" s="304">
        <f>'[4]1_Xa Ia Trok'!W17+'[4]2_Xa Ia Mron'!W17+'[4]3_Xa Kim Tan'!W17+'[4]4_Xa Chu Rang'!W17+'[4]5_Xa Po To'!W17+'[4]6_Xa Ia Broai'!W17+'[4]7_Xa Ia Tul'!W17+'[4]8_Xa Chu Mo'!W17+'[4]9_Xa Ia KDam'!W17+'[4]10_Off'!W17+'[4]11_Off'!W17+'[4]12_Off'!W17+'[4]13_Off'!W17+'[4]14_Off'!W17+'[4]15_Off'!W17</f>
        <v>0</v>
      </c>
      <c r="X18" s="304">
        <f>'[4]1_Xa Ia Trok'!X17+'[4]2_Xa Ia Mron'!X17+'[4]3_Xa Kim Tan'!X17+'[4]4_Xa Chu Rang'!X17+'[4]5_Xa Po To'!X17+'[4]6_Xa Ia Broai'!X17+'[4]7_Xa Ia Tul'!X17+'[4]8_Xa Chu Mo'!X17+'[4]9_Xa Ia KDam'!X17+'[4]10_Off'!X17+'[4]11_Off'!X17+'[4]12_Off'!X17+'[4]13_Off'!X17+'[4]14_Off'!X17+'[4]15_Off'!X17</f>
        <v>0</v>
      </c>
      <c r="Y18" s="304">
        <f>'[4]1_Xa Ia Trok'!Y17+'[4]2_Xa Ia Mron'!Y17+'[4]3_Xa Kim Tan'!Y17+'[4]4_Xa Chu Rang'!Y17+'[4]5_Xa Po To'!Y17+'[4]6_Xa Ia Broai'!Y17+'[4]7_Xa Ia Tul'!Y17+'[4]8_Xa Chu Mo'!Y17+'[4]9_Xa Ia KDam'!Y17+'[4]10_Off'!Y17+'[4]11_Off'!Y17+'[4]12_Off'!Y17+'[4]13_Off'!Y17+'[4]14_Off'!Y17+'[4]15_Off'!Y17</f>
        <v>0</v>
      </c>
      <c r="Z18" s="304">
        <f>'[4]1_Xa Ia Trok'!Z17+'[4]2_Xa Ia Mron'!Z17+'[4]3_Xa Kim Tan'!Z17+'[4]4_Xa Chu Rang'!Z17+'[4]5_Xa Po To'!Z17+'[4]6_Xa Ia Broai'!Z17+'[4]7_Xa Ia Tul'!Z17+'[4]8_Xa Chu Mo'!Z17+'[4]9_Xa Ia KDam'!Z17+'[4]10_Off'!Z17+'[4]11_Off'!Z17+'[4]12_Off'!Z17+'[4]13_Off'!Z17+'[4]14_Off'!Z17+'[4]15_Off'!Z17</f>
        <v>0</v>
      </c>
      <c r="AA18" s="304">
        <f>'[4]1_Xa Ia Trok'!AA17+'[4]2_Xa Ia Mron'!AA17+'[4]3_Xa Kim Tan'!AA17+'[4]4_Xa Chu Rang'!AA17+'[4]5_Xa Po To'!AA17+'[4]6_Xa Ia Broai'!AA17+'[4]7_Xa Ia Tul'!AA17+'[4]8_Xa Chu Mo'!AA17+'[4]9_Xa Ia KDam'!AA17+'[4]10_Off'!AA17+'[4]11_Off'!AA17+'[4]12_Off'!AA17+'[4]13_Off'!AA17+'[4]14_Off'!AA17+'[4]15_Off'!AA17</f>
        <v>0</v>
      </c>
      <c r="AB18" s="304">
        <f>'[4]1_Xa Ia Trok'!AB17+'[4]2_Xa Ia Mron'!AB17+'[4]3_Xa Kim Tan'!AB17+'[4]4_Xa Chu Rang'!AB17+'[4]5_Xa Po To'!AB17+'[4]6_Xa Ia Broai'!AB17+'[4]7_Xa Ia Tul'!AB17+'[4]8_Xa Chu Mo'!AB17+'[4]9_Xa Ia KDam'!AB17+'[4]10_Off'!AB17+'[4]11_Off'!AB17+'[4]12_Off'!AB17+'[4]13_Off'!AB17+'[4]14_Off'!AB17+'[4]15_Off'!AB17</f>
        <v>0</v>
      </c>
      <c r="AC18" s="304">
        <f>'[4]1_Xa Ia Trok'!AC17+'[4]2_Xa Ia Mron'!AC17+'[4]3_Xa Kim Tan'!AC17+'[4]4_Xa Chu Rang'!AC17+'[4]5_Xa Po To'!AC17+'[4]6_Xa Ia Broai'!AC17+'[4]7_Xa Ia Tul'!AC17+'[4]8_Xa Chu Mo'!AC17+'[4]9_Xa Ia KDam'!AC17+'[4]10_Off'!AC17+'[4]11_Off'!AC17+'[4]12_Off'!AC17+'[4]13_Off'!AC17+'[4]14_Off'!AC17+'[4]15_Off'!AC17</f>
        <v>0</v>
      </c>
      <c r="AD18" s="304">
        <f>'[4]1_Xa Ia Trok'!AD17+'[4]2_Xa Ia Mron'!AD17+'[4]3_Xa Kim Tan'!AD17+'[4]4_Xa Chu Rang'!AD17+'[4]5_Xa Po To'!AD17+'[4]6_Xa Ia Broai'!AD17+'[4]7_Xa Ia Tul'!AD17+'[4]8_Xa Chu Mo'!AD17+'[4]9_Xa Ia KDam'!AD17+'[4]10_Off'!AD17+'[4]11_Off'!AD17+'[4]12_Off'!AD17+'[4]13_Off'!AD17+'[4]14_Off'!AD17+'[4]15_Off'!AD17</f>
        <v>0</v>
      </c>
      <c r="AE18" s="304">
        <f>'[4]1_Xa Ia Trok'!AE17+'[4]2_Xa Ia Mron'!AE17+'[4]3_Xa Kim Tan'!AE17+'[4]4_Xa Chu Rang'!AE17+'[4]5_Xa Po To'!AE17+'[4]6_Xa Ia Broai'!AE17+'[4]7_Xa Ia Tul'!AE17+'[4]8_Xa Chu Mo'!AE17+'[4]9_Xa Ia KDam'!AE17+'[4]10_Off'!AE17+'[4]11_Off'!AE17+'[4]12_Off'!AE17+'[4]13_Off'!AE17+'[4]14_Off'!AE17+'[4]15_Off'!AE17</f>
        <v>0</v>
      </c>
      <c r="AF18" s="304">
        <f>'[4]1_Xa Ia Trok'!AF17+'[4]2_Xa Ia Mron'!AF17+'[4]3_Xa Kim Tan'!AF17+'[4]4_Xa Chu Rang'!AF17+'[4]5_Xa Po To'!AF17+'[4]6_Xa Ia Broai'!AF17+'[4]7_Xa Ia Tul'!AF17+'[4]8_Xa Chu Mo'!AF17+'[4]9_Xa Ia KDam'!AF17+'[4]10_Off'!AF17+'[4]11_Off'!AF17+'[4]12_Off'!AF17+'[4]13_Off'!AF17+'[4]14_Off'!AF17+'[4]15_Off'!AF17</f>
        <v>0</v>
      </c>
      <c r="AG18" s="304">
        <f>'[4]1_Xa Ia Trok'!AG17+'[4]2_Xa Ia Mron'!AG17+'[4]3_Xa Kim Tan'!AG17+'[4]4_Xa Chu Rang'!AG17+'[4]5_Xa Po To'!AG17+'[4]6_Xa Ia Broai'!AG17+'[4]7_Xa Ia Tul'!AG17+'[4]8_Xa Chu Mo'!AG17+'[4]9_Xa Ia KDam'!AG17+'[4]10_Off'!AG17+'[4]11_Off'!AG17+'[4]12_Off'!AG17+'[4]13_Off'!AG17+'[4]14_Off'!AG17+'[4]15_Off'!AG17</f>
        <v>0</v>
      </c>
      <c r="AH18" s="304">
        <f>'[4]1_Xa Ia Trok'!AH17+'[4]2_Xa Ia Mron'!AH17+'[4]3_Xa Kim Tan'!AH17+'[4]4_Xa Chu Rang'!AH17+'[4]5_Xa Po To'!AH17+'[4]6_Xa Ia Broai'!AH17+'[4]7_Xa Ia Tul'!AH17+'[4]8_Xa Chu Mo'!AH17+'[4]9_Xa Ia KDam'!AH17+'[4]10_Off'!AH17+'[4]11_Off'!AH17+'[4]12_Off'!AH17+'[4]13_Off'!AH17+'[4]14_Off'!AH17+'[4]15_Off'!AH17</f>
        <v>0</v>
      </c>
      <c r="AI18" s="304">
        <f>'[4]1_Xa Ia Trok'!AI17+'[4]2_Xa Ia Mron'!AI17+'[4]3_Xa Kim Tan'!AI17+'[4]4_Xa Chu Rang'!AI17+'[4]5_Xa Po To'!AI17+'[4]6_Xa Ia Broai'!AI17+'[4]7_Xa Ia Tul'!AI17+'[4]8_Xa Chu Mo'!AI17+'[4]9_Xa Ia KDam'!AI17+'[4]10_Off'!AI17+'[4]11_Off'!AI17+'[4]12_Off'!AI17+'[4]13_Off'!AI17+'[4]14_Off'!AI17+'[4]15_Off'!AI17</f>
        <v>0</v>
      </c>
      <c r="AJ18" s="304">
        <f>'[4]1_Xa Ia Trok'!AJ17+'[4]2_Xa Ia Mron'!AJ17+'[4]3_Xa Kim Tan'!AJ17+'[4]4_Xa Chu Rang'!AJ17+'[4]5_Xa Po To'!AJ17+'[4]6_Xa Ia Broai'!AJ17+'[4]7_Xa Ia Tul'!AJ17+'[4]8_Xa Chu Mo'!AJ17+'[4]9_Xa Ia KDam'!AJ17+'[4]10_Off'!AJ17+'[4]11_Off'!AJ17+'[4]12_Off'!AJ17+'[4]13_Off'!AJ17+'[4]14_Off'!AJ17+'[4]15_Off'!AJ17</f>
        <v>0</v>
      </c>
      <c r="AK18" s="304">
        <f>'[4]1_Xa Ia Trok'!AK17+'[4]2_Xa Ia Mron'!AK17+'[4]3_Xa Kim Tan'!AK17+'[4]4_Xa Chu Rang'!AK17+'[4]5_Xa Po To'!AK17+'[4]6_Xa Ia Broai'!AK17+'[4]7_Xa Ia Tul'!AK17+'[4]8_Xa Chu Mo'!AK17+'[4]9_Xa Ia KDam'!AK17+'[4]10_Off'!AK17+'[4]11_Off'!AK17+'[4]12_Off'!AK17+'[4]13_Off'!AK17+'[4]14_Off'!AK17+'[4]15_Off'!AK17</f>
        <v>0</v>
      </c>
      <c r="AL18" s="304">
        <f>'[4]1_Xa Ia Trok'!AL17+'[4]2_Xa Ia Mron'!AL17+'[4]3_Xa Kim Tan'!AL17+'[4]4_Xa Chu Rang'!AL17+'[4]5_Xa Po To'!AL17+'[4]6_Xa Ia Broai'!AL17+'[4]7_Xa Ia Tul'!AL17+'[4]8_Xa Chu Mo'!AL17+'[4]9_Xa Ia KDam'!AL17+'[4]10_Off'!AL17+'[4]11_Off'!AL17+'[4]12_Off'!AL17+'[4]13_Off'!AL17+'[4]14_Off'!AL17+'[4]15_Off'!AL17</f>
        <v>0</v>
      </c>
      <c r="AM18" s="304">
        <f>'[4]1_Xa Ia Trok'!AM17+'[4]2_Xa Ia Mron'!AM17+'[4]3_Xa Kim Tan'!AM17+'[4]4_Xa Chu Rang'!AM17+'[4]5_Xa Po To'!AM17+'[4]6_Xa Ia Broai'!AM17+'[4]7_Xa Ia Tul'!AM17+'[4]8_Xa Chu Mo'!AM17+'[4]9_Xa Ia KDam'!AM17+'[4]10_Off'!AM17+'[4]11_Off'!AM17+'[4]12_Off'!AM17+'[4]13_Off'!AM17+'[4]14_Off'!AM17+'[4]15_Off'!AM17</f>
        <v>0</v>
      </c>
      <c r="AN18" s="304">
        <f>'[4]1_Xa Ia Trok'!AN17+'[4]2_Xa Ia Mron'!AN17+'[4]3_Xa Kim Tan'!AN17+'[4]4_Xa Chu Rang'!AN17+'[4]5_Xa Po To'!AN17+'[4]6_Xa Ia Broai'!AN17+'[4]7_Xa Ia Tul'!AN17+'[4]8_Xa Chu Mo'!AN17+'[4]9_Xa Ia KDam'!AN17+'[4]10_Off'!AN17+'[4]11_Off'!AN17+'[4]12_Off'!AN17+'[4]13_Off'!AN17+'[4]14_Off'!AN17+'[4]15_Off'!AN17</f>
        <v>0</v>
      </c>
      <c r="AO18" s="304">
        <f>'[4]1_Xa Ia Trok'!AO17+'[4]2_Xa Ia Mron'!AO17+'[4]3_Xa Kim Tan'!AO17+'[4]4_Xa Chu Rang'!AO17+'[4]5_Xa Po To'!AO17+'[4]6_Xa Ia Broai'!AO17+'[4]7_Xa Ia Tul'!AO17+'[4]8_Xa Chu Mo'!AO17+'[4]9_Xa Ia KDam'!AO17+'[4]10_Off'!AO17+'[4]11_Off'!AO17+'[4]12_Off'!AO17+'[4]13_Off'!AO17+'[4]14_Off'!AO17+'[4]15_Off'!AO17</f>
        <v>0</v>
      </c>
      <c r="AP18" s="304">
        <f>'[4]1_Xa Ia Trok'!AP17+'[4]2_Xa Ia Mron'!AP17+'[4]3_Xa Kim Tan'!AP17+'[4]4_Xa Chu Rang'!AP17+'[4]5_Xa Po To'!AP17+'[4]6_Xa Ia Broai'!AP17+'[4]7_Xa Ia Tul'!AP17+'[4]8_Xa Chu Mo'!AP17+'[4]9_Xa Ia KDam'!AP17+'[4]10_Off'!AP17+'[4]11_Off'!AP17+'[4]12_Off'!AP17+'[4]13_Off'!AP17+'[4]14_Off'!AP17+'[4]15_Off'!AP17</f>
        <v>0</v>
      </c>
      <c r="AQ18" s="498">
        <f>'[4]1_Xa Ia Trok'!AQ17+'[4]2_Xa Ia Mron'!AQ17+'[4]3_Xa Kim Tan'!AQ17+'[4]4_Xa Chu Rang'!AQ17+'[4]5_Xa Po To'!AQ17+'[4]6_Xa Ia Broai'!AQ17+'[4]7_Xa Ia Tul'!AQ17+'[4]8_Xa Chu Mo'!AQ17+'[4]9_Xa Ia KDam'!AQ17+'[4]10_Off'!AQ17+'[4]11_Off'!AQ17+'[4]12_Off'!AQ17+'[4]13_Off'!AQ17+'[4]14_Off'!AQ17+'[4]15_Off'!AQ17</f>
        <v>0</v>
      </c>
      <c r="AR18" s="304">
        <f t="shared" si="3"/>
        <v>0</v>
      </c>
      <c r="AS18" s="304">
        <f>'[4]1_Xa Ia Trok'!AS17+'[4]2_Xa Ia Mron'!AS17+'[4]3_Xa Kim Tan'!AS17+'[4]4_Xa Chu Rang'!AS17+'[4]5_Xa Po To'!AS17+'[4]6_Xa Ia Broai'!AS17+'[4]7_Xa Ia Tul'!AS17+'[4]8_Xa Chu Mo'!AS17+'[4]9_Xa Ia KDam'!AS17+'[4]10_Off'!AS17+'[4]11_Off'!AS17+'[4]12_Off'!AS17+'[4]13_Off'!AS17+'[4]14_Off'!AS17+'[4]15_Off'!AS17</f>
        <v>0</v>
      </c>
      <c r="AT18" s="137">
        <f t="shared" si="4"/>
        <v>0</v>
      </c>
      <c r="AU18" s="137">
        <f t="shared" si="5"/>
        <v>0</v>
      </c>
      <c r="AV18" s="137">
        <f>'03 CH'!I19</f>
        <v>0</v>
      </c>
      <c r="AW18" s="137">
        <f t="shared" si="6"/>
        <v>0</v>
      </c>
      <c r="AX18" s="137">
        <f t="shared" si="0"/>
        <v>0</v>
      </c>
      <c r="AY18" s="137">
        <f t="shared" si="1"/>
        <v>0</v>
      </c>
      <c r="BA18" s="137">
        <f>'03 CH'!K19</f>
        <v>0</v>
      </c>
      <c r="BC18" s="137">
        <f t="shared" si="7"/>
        <v>0</v>
      </c>
    </row>
    <row r="19" spans="1:57" s="113" customFormat="1" ht="15.95" customHeight="1" x14ac:dyDescent="0.25">
      <c r="A19" s="142">
        <v>1.9</v>
      </c>
      <c r="B19" s="81" t="s">
        <v>42</v>
      </c>
      <c r="C19" s="82" t="s">
        <v>43</v>
      </c>
      <c r="D19" s="304">
        <f>'02 CH'!G19</f>
        <v>81.604782999999998</v>
      </c>
      <c r="E19" s="498">
        <f>F19+H19+I19+J19+K19+L19+M19+N19</f>
        <v>0</v>
      </c>
      <c r="F19" s="304">
        <f>'[4]1_Xa Ia Trok'!F18+'[4]2_Xa Ia Mron'!F18+'[4]3_Xa Kim Tan'!F18+'[4]4_Xa Chu Rang'!F18+'[4]5_Xa Po To'!F18+'[4]6_Xa Ia Broai'!F18+'[4]7_Xa Ia Tul'!F18+'[4]8_Xa Chu Mo'!F18+'[4]9_Xa Ia KDam'!F18+'[4]10_Off'!F18+'[4]11_Off'!F18+'[4]12_Off'!F18+'[4]13_Off'!F18+'[4]14_Off'!F18+'[4]15_Off'!F18</f>
        <v>0</v>
      </c>
      <c r="G19" s="304">
        <f>'[4]1_Xa Ia Trok'!G18+'[4]2_Xa Ia Mron'!G18+'[4]3_Xa Kim Tan'!G18+'[4]4_Xa Chu Rang'!G18+'[4]5_Xa Po To'!G18+'[4]6_Xa Ia Broai'!G18+'[4]7_Xa Ia Tul'!G18+'[4]8_Xa Chu Mo'!G18+'[4]9_Xa Ia KDam'!G18+'[4]10_Off'!G18+'[4]11_Off'!G18+'[4]12_Off'!G18+'[4]13_Off'!G18+'[4]14_Off'!G18+'[4]15_Off'!G18</f>
        <v>0</v>
      </c>
      <c r="H19" s="304">
        <f>'[4]1_Xa Ia Trok'!H18+'[4]2_Xa Ia Mron'!H18+'[4]3_Xa Kim Tan'!H18+'[4]4_Xa Chu Rang'!H18+'[4]5_Xa Po To'!H18+'[4]6_Xa Ia Broai'!H18+'[4]7_Xa Ia Tul'!H18+'[4]8_Xa Chu Mo'!H18+'[4]9_Xa Ia KDam'!H18+'[4]10_Off'!H18+'[4]11_Off'!H18+'[4]12_Off'!H18+'[4]13_Off'!H18+'[4]14_Off'!H18+'[4]15_Off'!H18</f>
        <v>0</v>
      </c>
      <c r="I19" s="304">
        <f>'[4]1_Xa Ia Trok'!I18+'[4]2_Xa Ia Mron'!I18+'[4]3_Xa Kim Tan'!I18+'[4]4_Xa Chu Rang'!I18+'[4]5_Xa Po To'!I18+'[4]6_Xa Ia Broai'!I18+'[4]7_Xa Ia Tul'!I18+'[4]8_Xa Chu Mo'!I18+'[4]9_Xa Ia KDam'!I18+'[4]10_Off'!I18+'[4]11_Off'!I18+'[4]12_Off'!I18+'[4]13_Off'!I18+'[4]14_Off'!I18+'[4]15_Off'!I18</f>
        <v>0</v>
      </c>
      <c r="J19" s="304">
        <f>'[4]1_Xa Ia Trok'!J18+'[4]2_Xa Ia Mron'!J18+'[4]3_Xa Kim Tan'!J18+'[4]4_Xa Chu Rang'!J18+'[4]5_Xa Po To'!J18+'[4]6_Xa Ia Broai'!J18+'[4]7_Xa Ia Tul'!J18+'[4]8_Xa Chu Mo'!J18+'[4]9_Xa Ia KDam'!J18+'[4]10_Off'!J18+'[4]11_Off'!J18+'[4]12_Off'!J18+'[4]13_Off'!J18+'[4]14_Off'!J18+'[4]15_Off'!J18</f>
        <v>0</v>
      </c>
      <c r="K19" s="304">
        <f>'[4]1_Xa Ia Trok'!K18+'[4]2_Xa Ia Mron'!K18+'[4]3_Xa Kim Tan'!K18+'[4]4_Xa Chu Rang'!K18+'[4]5_Xa Po To'!K18+'[4]6_Xa Ia Broai'!K18+'[4]7_Xa Ia Tul'!K18+'[4]8_Xa Chu Mo'!K18+'[4]9_Xa Ia KDam'!K18+'[4]10_Off'!K18+'[4]11_Off'!K18+'[4]12_Off'!K18+'[4]13_Off'!K18+'[4]14_Off'!K18+'[4]15_Off'!K18</f>
        <v>0</v>
      </c>
      <c r="L19" s="304">
        <f>'[4]1_Xa Ia Trok'!L18+'[4]2_Xa Ia Mron'!L18+'[4]3_Xa Kim Tan'!L18+'[4]4_Xa Chu Rang'!L18+'[4]5_Xa Po To'!L18+'[4]6_Xa Ia Broai'!L18+'[4]7_Xa Ia Tul'!L18+'[4]8_Xa Chu Mo'!L18+'[4]9_Xa Ia KDam'!L18+'[4]10_Off'!L18+'[4]11_Off'!L18+'[4]12_Off'!L18+'[4]13_Off'!L18+'[4]14_Off'!L18+'[4]15_Off'!L18</f>
        <v>0</v>
      </c>
      <c r="M19" s="304">
        <f>'[4]1_Xa Ia Trok'!M18+'[4]2_Xa Ia Mron'!M18+'[4]3_Xa Kim Tan'!M18+'[4]4_Xa Chu Rang'!M18+'[4]5_Xa Po To'!M18+'[4]6_Xa Ia Broai'!M18+'[4]7_Xa Ia Tul'!M18+'[4]8_Xa Chu Mo'!M18+'[4]9_Xa Ia KDam'!M18+'[4]10_Off'!M18+'[4]11_Off'!M18+'[4]12_Off'!M18+'[4]13_Off'!M18+'[4]14_Off'!M18+'[4]15_Off'!M18</f>
        <v>0</v>
      </c>
      <c r="N19" s="304">
        <f>'[4]1_Xa Ia Trok'!N18+'[4]2_Xa Ia Mron'!N18+'[4]3_Xa Kim Tan'!N18+'[4]4_Xa Chu Rang'!N18+'[4]5_Xa Po To'!N18+'[4]6_Xa Ia Broai'!N18+'[4]7_Xa Ia Tul'!N18+'[4]8_Xa Chu Mo'!N18+'[4]9_Xa Ia KDam'!N18+'[4]10_Off'!N18+'[4]11_Off'!N18+'[4]12_Off'!N18+'[4]13_Off'!N18+'[4]14_Off'!N18+'[4]15_Off'!N18</f>
        <v>0</v>
      </c>
      <c r="O19" s="514">
        <f>'[4]1_Xa Ia Trok'!O18+'[4]2_Xa Ia Mron'!O18+'[4]3_Xa Kim Tan'!O18+'[4]4_Xa Chu Rang'!O18+'[4]5_Xa Po To'!O18+'[4]6_Xa Ia Broai'!O18+'[4]7_Xa Ia Tul'!O18+'[4]8_Xa Chu Mo'!O18+'[4]9_Xa Ia KDam'!O18+'[4]10_Off'!O18+'[4]11_Off'!O18+'[4]12_Off'!O18+'[4]13_Off'!O18+'[4]14_Off'!O18+'[4]15_Off'!O18</f>
        <v>81.604782999999998</v>
      </c>
      <c r="P19" s="498">
        <f t="shared" si="2"/>
        <v>0</v>
      </c>
      <c r="Q19" s="304">
        <f>'[4]1_Xa Ia Trok'!Q18+'[4]2_Xa Ia Mron'!Q18+'[4]3_Xa Kim Tan'!Q18+'[4]4_Xa Chu Rang'!Q18+'[4]5_Xa Po To'!Q18+'[4]6_Xa Ia Broai'!Q18+'[4]7_Xa Ia Tul'!Q18+'[4]8_Xa Chu Mo'!Q18+'[4]9_Xa Ia KDam'!Q18+'[4]10_Off'!Q18+'[4]11_Off'!Q18+'[4]12_Off'!Q18+'[4]13_Off'!Q18+'[4]14_Off'!Q18+'[4]15_Off'!Q18</f>
        <v>0</v>
      </c>
      <c r="R19" s="304">
        <f>'[4]1_Xa Ia Trok'!R18+'[4]2_Xa Ia Mron'!R18+'[4]3_Xa Kim Tan'!R18+'[4]4_Xa Chu Rang'!R18+'[4]5_Xa Po To'!R18+'[4]6_Xa Ia Broai'!R18+'[4]7_Xa Ia Tul'!R18+'[4]8_Xa Chu Mo'!R18+'[4]9_Xa Ia KDam'!R18+'[4]10_Off'!R18+'[4]11_Off'!R18+'[4]12_Off'!R18+'[4]13_Off'!R18+'[4]14_Off'!R18+'[4]15_Off'!R18</f>
        <v>0</v>
      </c>
      <c r="S19" s="304">
        <f>'[4]1_Xa Ia Trok'!S18+'[4]2_Xa Ia Mron'!S18+'[4]3_Xa Kim Tan'!S18+'[4]4_Xa Chu Rang'!S18+'[4]5_Xa Po To'!S18+'[4]6_Xa Ia Broai'!S18+'[4]7_Xa Ia Tul'!S18+'[4]8_Xa Chu Mo'!S18+'[4]9_Xa Ia KDam'!S18+'[4]10_Off'!S18+'[4]11_Off'!S18+'[4]12_Off'!S18+'[4]13_Off'!S18+'[4]14_Off'!S18+'[4]15_Off'!S18</f>
        <v>0</v>
      </c>
      <c r="T19" s="304">
        <f>'[4]1_Xa Ia Trok'!T18+'[4]2_Xa Ia Mron'!T18+'[4]3_Xa Kim Tan'!T18+'[4]4_Xa Chu Rang'!T18+'[4]5_Xa Po To'!T18+'[4]6_Xa Ia Broai'!T18+'[4]7_Xa Ia Tul'!T18+'[4]8_Xa Chu Mo'!T18+'[4]9_Xa Ia KDam'!T18+'[4]10_Off'!T18+'[4]11_Off'!T18+'[4]12_Off'!T18+'[4]13_Off'!T18+'[4]14_Off'!T18+'[4]15_Off'!T18</f>
        <v>0</v>
      </c>
      <c r="U19" s="304">
        <f>'[4]1_Xa Ia Trok'!U18+'[4]2_Xa Ia Mron'!U18+'[4]3_Xa Kim Tan'!U18+'[4]4_Xa Chu Rang'!U18+'[4]5_Xa Po To'!U18+'[4]6_Xa Ia Broai'!U18+'[4]7_Xa Ia Tul'!U18+'[4]8_Xa Chu Mo'!U18+'[4]9_Xa Ia KDam'!U18+'[4]10_Off'!U18+'[4]11_Off'!U18+'[4]12_Off'!U18+'[4]13_Off'!U18+'[4]14_Off'!U18+'[4]15_Off'!U18</f>
        <v>0</v>
      </c>
      <c r="V19" s="304">
        <f>'[4]1_Xa Ia Trok'!V18+'[4]2_Xa Ia Mron'!V18+'[4]3_Xa Kim Tan'!V18+'[4]4_Xa Chu Rang'!V18+'[4]5_Xa Po To'!V18+'[4]6_Xa Ia Broai'!V18+'[4]7_Xa Ia Tul'!V18+'[4]8_Xa Chu Mo'!V18+'[4]9_Xa Ia KDam'!V18+'[4]10_Off'!V18+'[4]11_Off'!V18+'[4]12_Off'!V18+'[4]13_Off'!V18+'[4]14_Off'!V18+'[4]15_Off'!V18</f>
        <v>0</v>
      </c>
      <c r="W19" s="304">
        <f>'[4]1_Xa Ia Trok'!W18+'[4]2_Xa Ia Mron'!W18+'[4]3_Xa Kim Tan'!W18+'[4]4_Xa Chu Rang'!W18+'[4]5_Xa Po To'!W18+'[4]6_Xa Ia Broai'!W18+'[4]7_Xa Ia Tul'!W18+'[4]8_Xa Chu Mo'!W18+'[4]9_Xa Ia KDam'!W18+'[4]10_Off'!W18+'[4]11_Off'!W18+'[4]12_Off'!W18+'[4]13_Off'!W18+'[4]14_Off'!W18+'[4]15_Off'!W18</f>
        <v>0</v>
      </c>
      <c r="X19" s="304">
        <f>'[4]1_Xa Ia Trok'!X18+'[4]2_Xa Ia Mron'!X18+'[4]3_Xa Kim Tan'!X18+'[4]4_Xa Chu Rang'!X18+'[4]5_Xa Po To'!X18+'[4]6_Xa Ia Broai'!X18+'[4]7_Xa Ia Tul'!X18+'[4]8_Xa Chu Mo'!X18+'[4]9_Xa Ia KDam'!X18+'[4]10_Off'!X18+'[4]11_Off'!X18+'[4]12_Off'!X18+'[4]13_Off'!X18+'[4]14_Off'!X18+'[4]15_Off'!X18</f>
        <v>0</v>
      </c>
      <c r="Y19" s="304">
        <f>'[4]1_Xa Ia Trok'!Y18+'[4]2_Xa Ia Mron'!Y18+'[4]3_Xa Kim Tan'!Y18+'[4]4_Xa Chu Rang'!Y18+'[4]5_Xa Po To'!Y18+'[4]6_Xa Ia Broai'!Y18+'[4]7_Xa Ia Tul'!Y18+'[4]8_Xa Chu Mo'!Y18+'[4]9_Xa Ia KDam'!Y18+'[4]10_Off'!Y18+'[4]11_Off'!Y18+'[4]12_Off'!Y18+'[4]13_Off'!Y18+'[4]14_Off'!Y18+'[4]15_Off'!Y18</f>
        <v>0</v>
      </c>
      <c r="Z19" s="304">
        <f>'[4]1_Xa Ia Trok'!Z18+'[4]2_Xa Ia Mron'!Z18+'[4]3_Xa Kim Tan'!Z18+'[4]4_Xa Chu Rang'!Z18+'[4]5_Xa Po To'!Z18+'[4]6_Xa Ia Broai'!Z18+'[4]7_Xa Ia Tul'!Z18+'[4]8_Xa Chu Mo'!Z18+'[4]9_Xa Ia KDam'!Z18+'[4]10_Off'!Z18+'[4]11_Off'!Z18+'[4]12_Off'!Z18+'[4]13_Off'!Z18+'[4]14_Off'!Z18+'[4]15_Off'!Z18</f>
        <v>0</v>
      </c>
      <c r="AA19" s="304">
        <f>'[4]1_Xa Ia Trok'!AA18+'[4]2_Xa Ia Mron'!AA18+'[4]3_Xa Kim Tan'!AA18+'[4]4_Xa Chu Rang'!AA18+'[4]5_Xa Po To'!AA18+'[4]6_Xa Ia Broai'!AA18+'[4]7_Xa Ia Tul'!AA18+'[4]8_Xa Chu Mo'!AA18+'[4]9_Xa Ia KDam'!AA18+'[4]10_Off'!AA18+'[4]11_Off'!AA18+'[4]12_Off'!AA18+'[4]13_Off'!AA18+'[4]14_Off'!AA18+'[4]15_Off'!AA18</f>
        <v>0</v>
      </c>
      <c r="AB19" s="304">
        <f>'[4]1_Xa Ia Trok'!AB18+'[4]2_Xa Ia Mron'!AB18+'[4]3_Xa Kim Tan'!AB18+'[4]4_Xa Chu Rang'!AB18+'[4]5_Xa Po To'!AB18+'[4]6_Xa Ia Broai'!AB18+'[4]7_Xa Ia Tul'!AB18+'[4]8_Xa Chu Mo'!AB18+'[4]9_Xa Ia KDam'!AB18+'[4]10_Off'!AB18+'[4]11_Off'!AB18+'[4]12_Off'!AB18+'[4]13_Off'!AB18+'[4]14_Off'!AB18+'[4]15_Off'!AB18</f>
        <v>0</v>
      </c>
      <c r="AC19" s="304">
        <f>'[4]1_Xa Ia Trok'!AC18+'[4]2_Xa Ia Mron'!AC18+'[4]3_Xa Kim Tan'!AC18+'[4]4_Xa Chu Rang'!AC18+'[4]5_Xa Po To'!AC18+'[4]6_Xa Ia Broai'!AC18+'[4]7_Xa Ia Tul'!AC18+'[4]8_Xa Chu Mo'!AC18+'[4]9_Xa Ia KDam'!AC18+'[4]10_Off'!AC18+'[4]11_Off'!AC18+'[4]12_Off'!AC18+'[4]13_Off'!AC18+'[4]14_Off'!AC18+'[4]15_Off'!AC18</f>
        <v>0</v>
      </c>
      <c r="AD19" s="304">
        <f>'[4]1_Xa Ia Trok'!AD18+'[4]2_Xa Ia Mron'!AD18+'[4]3_Xa Kim Tan'!AD18+'[4]4_Xa Chu Rang'!AD18+'[4]5_Xa Po To'!AD18+'[4]6_Xa Ia Broai'!AD18+'[4]7_Xa Ia Tul'!AD18+'[4]8_Xa Chu Mo'!AD18+'[4]9_Xa Ia KDam'!AD18+'[4]10_Off'!AD18+'[4]11_Off'!AD18+'[4]12_Off'!AD18+'[4]13_Off'!AD18+'[4]14_Off'!AD18+'[4]15_Off'!AD18</f>
        <v>0</v>
      </c>
      <c r="AE19" s="304">
        <f>'[4]1_Xa Ia Trok'!AE18+'[4]2_Xa Ia Mron'!AE18+'[4]3_Xa Kim Tan'!AE18+'[4]4_Xa Chu Rang'!AE18+'[4]5_Xa Po To'!AE18+'[4]6_Xa Ia Broai'!AE18+'[4]7_Xa Ia Tul'!AE18+'[4]8_Xa Chu Mo'!AE18+'[4]9_Xa Ia KDam'!AE18+'[4]10_Off'!AE18+'[4]11_Off'!AE18+'[4]12_Off'!AE18+'[4]13_Off'!AE18+'[4]14_Off'!AE18+'[4]15_Off'!AE18</f>
        <v>0</v>
      </c>
      <c r="AF19" s="304">
        <f>'[4]1_Xa Ia Trok'!AF18+'[4]2_Xa Ia Mron'!AF18+'[4]3_Xa Kim Tan'!AF18+'[4]4_Xa Chu Rang'!AF18+'[4]5_Xa Po To'!AF18+'[4]6_Xa Ia Broai'!AF18+'[4]7_Xa Ia Tul'!AF18+'[4]8_Xa Chu Mo'!AF18+'[4]9_Xa Ia KDam'!AF18+'[4]10_Off'!AF18+'[4]11_Off'!AF18+'[4]12_Off'!AF18+'[4]13_Off'!AF18+'[4]14_Off'!AF18+'[4]15_Off'!AF18</f>
        <v>0</v>
      </c>
      <c r="AG19" s="304">
        <f>'[4]1_Xa Ia Trok'!AG18+'[4]2_Xa Ia Mron'!AG18+'[4]3_Xa Kim Tan'!AG18+'[4]4_Xa Chu Rang'!AG18+'[4]5_Xa Po To'!AG18+'[4]6_Xa Ia Broai'!AG18+'[4]7_Xa Ia Tul'!AG18+'[4]8_Xa Chu Mo'!AG18+'[4]9_Xa Ia KDam'!AG18+'[4]10_Off'!AG18+'[4]11_Off'!AG18+'[4]12_Off'!AG18+'[4]13_Off'!AG18+'[4]14_Off'!AG18+'[4]15_Off'!AG18</f>
        <v>0</v>
      </c>
      <c r="AH19" s="304">
        <f>'[4]1_Xa Ia Trok'!AH18+'[4]2_Xa Ia Mron'!AH18+'[4]3_Xa Kim Tan'!AH18+'[4]4_Xa Chu Rang'!AH18+'[4]5_Xa Po To'!AH18+'[4]6_Xa Ia Broai'!AH18+'[4]7_Xa Ia Tul'!AH18+'[4]8_Xa Chu Mo'!AH18+'[4]9_Xa Ia KDam'!AH18+'[4]10_Off'!AH18+'[4]11_Off'!AH18+'[4]12_Off'!AH18+'[4]13_Off'!AH18+'[4]14_Off'!AH18+'[4]15_Off'!AH18</f>
        <v>0</v>
      </c>
      <c r="AI19" s="304">
        <f>'[4]1_Xa Ia Trok'!AI18+'[4]2_Xa Ia Mron'!AI18+'[4]3_Xa Kim Tan'!AI18+'[4]4_Xa Chu Rang'!AI18+'[4]5_Xa Po To'!AI18+'[4]6_Xa Ia Broai'!AI18+'[4]7_Xa Ia Tul'!AI18+'[4]8_Xa Chu Mo'!AI18+'[4]9_Xa Ia KDam'!AI18+'[4]10_Off'!AI18+'[4]11_Off'!AI18+'[4]12_Off'!AI18+'[4]13_Off'!AI18+'[4]14_Off'!AI18+'[4]15_Off'!AI18</f>
        <v>0</v>
      </c>
      <c r="AJ19" s="304">
        <f>'[4]1_Xa Ia Trok'!AJ18+'[4]2_Xa Ia Mron'!AJ18+'[4]3_Xa Kim Tan'!AJ18+'[4]4_Xa Chu Rang'!AJ18+'[4]5_Xa Po To'!AJ18+'[4]6_Xa Ia Broai'!AJ18+'[4]7_Xa Ia Tul'!AJ18+'[4]8_Xa Chu Mo'!AJ18+'[4]9_Xa Ia KDam'!AJ18+'[4]10_Off'!AJ18+'[4]11_Off'!AJ18+'[4]12_Off'!AJ18+'[4]13_Off'!AJ18+'[4]14_Off'!AJ18+'[4]15_Off'!AJ18</f>
        <v>0</v>
      </c>
      <c r="AK19" s="304">
        <f>'[4]1_Xa Ia Trok'!AK18+'[4]2_Xa Ia Mron'!AK18+'[4]3_Xa Kim Tan'!AK18+'[4]4_Xa Chu Rang'!AK18+'[4]5_Xa Po To'!AK18+'[4]6_Xa Ia Broai'!AK18+'[4]7_Xa Ia Tul'!AK18+'[4]8_Xa Chu Mo'!AK18+'[4]9_Xa Ia KDam'!AK18+'[4]10_Off'!AK18+'[4]11_Off'!AK18+'[4]12_Off'!AK18+'[4]13_Off'!AK18+'[4]14_Off'!AK18+'[4]15_Off'!AK18</f>
        <v>0</v>
      </c>
      <c r="AL19" s="304">
        <f>'[4]1_Xa Ia Trok'!AL18+'[4]2_Xa Ia Mron'!AL18+'[4]3_Xa Kim Tan'!AL18+'[4]4_Xa Chu Rang'!AL18+'[4]5_Xa Po To'!AL18+'[4]6_Xa Ia Broai'!AL18+'[4]7_Xa Ia Tul'!AL18+'[4]8_Xa Chu Mo'!AL18+'[4]9_Xa Ia KDam'!AL18+'[4]10_Off'!AL18+'[4]11_Off'!AL18+'[4]12_Off'!AL18+'[4]13_Off'!AL18+'[4]14_Off'!AL18+'[4]15_Off'!AL18</f>
        <v>0</v>
      </c>
      <c r="AM19" s="304">
        <f>'[4]1_Xa Ia Trok'!AM18+'[4]2_Xa Ia Mron'!AM18+'[4]3_Xa Kim Tan'!AM18+'[4]4_Xa Chu Rang'!AM18+'[4]5_Xa Po To'!AM18+'[4]6_Xa Ia Broai'!AM18+'[4]7_Xa Ia Tul'!AM18+'[4]8_Xa Chu Mo'!AM18+'[4]9_Xa Ia KDam'!AM18+'[4]10_Off'!AM18+'[4]11_Off'!AM18+'[4]12_Off'!AM18+'[4]13_Off'!AM18+'[4]14_Off'!AM18+'[4]15_Off'!AM18</f>
        <v>0</v>
      </c>
      <c r="AN19" s="304">
        <f>'[4]1_Xa Ia Trok'!AN18+'[4]2_Xa Ia Mron'!AN18+'[4]3_Xa Kim Tan'!AN18+'[4]4_Xa Chu Rang'!AN18+'[4]5_Xa Po To'!AN18+'[4]6_Xa Ia Broai'!AN18+'[4]7_Xa Ia Tul'!AN18+'[4]8_Xa Chu Mo'!AN18+'[4]9_Xa Ia KDam'!AN18+'[4]10_Off'!AN18+'[4]11_Off'!AN18+'[4]12_Off'!AN18+'[4]13_Off'!AN18+'[4]14_Off'!AN18+'[4]15_Off'!AN18</f>
        <v>0</v>
      </c>
      <c r="AO19" s="304">
        <f>'[4]1_Xa Ia Trok'!AO18+'[4]2_Xa Ia Mron'!AO18+'[4]3_Xa Kim Tan'!AO18+'[4]4_Xa Chu Rang'!AO18+'[4]5_Xa Po To'!AO18+'[4]6_Xa Ia Broai'!AO18+'[4]7_Xa Ia Tul'!AO18+'[4]8_Xa Chu Mo'!AO18+'[4]9_Xa Ia KDam'!AO18+'[4]10_Off'!AO18+'[4]11_Off'!AO18+'[4]12_Off'!AO18+'[4]13_Off'!AO18+'[4]14_Off'!AO18+'[4]15_Off'!AO18</f>
        <v>0</v>
      </c>
      <c r="AP19" s="304">
        <f>'[4]1_Xa Ia Trok'!AP18+'[4]2_Xa Ia Mron'!AP18+'[4]3_Xa Kim Tan'!AP18+'[4]4_Xa Chu Rang'!AP18+'[4]5_Xa Po To'!AP18+'[4]6_Xa Ia Broai'!AP18+'[4]7_Xa Ia Tul'!AP18+'[4]8_Xa Chu Mo'!AP18+'[4]9_Xa Ia KDam'!AP18+'[4]10_Off'!AP18+'[4]11_Off'!AP18+'[4]12_Off'!AP18+'[4]13_Off'!AP18+'[4]14_Off'!AP18+'[4]15_Off'!AP18</f>
        <v>0</v>
      </c>
      <c r="AQ19" s="498">
        <f>'[4]1_Xa Ia Trok'!AQ18+'[4]2_Xa Ia Mron'!AQ18+'[4]3_Xa Kim Tan'!AQ18+'[4]4_Xa Chu Rang'!AQ18+'[4]5_Xa Po To'!AQ18+'[4]6_Xa Ia Broai'!AQ18+'[4]7_Xa Ia Tul'!AQ18+'[4]8_Xa Chu Mo'!AQ18+'[4]9_Xa Ia KDam'!AQ18+'[4]10_Off'!AQ18+'[4]11_Off'!AQ18+'[4]12_Off'!AQ18+'[4]13_Off'!AQ18+'[4]14_Off'!AQ18+'[4]15_Off'!AQ18</f>
        <v>0</v>
      </c>
      <c r="AR19" s="304">
        <f t="shared" si="3"/>
        <v>0</v>
      </c>
      <c r="AS19" s="624">
        <f>'[4]1_Xa Ia Trok'!AS18+'[4]2_Xa Ia Mron'!AS18+'[4]3_Xa Kim Tan'!AS18+'[4]4_Xa Chu Rang'!AS18+'[4]5_Xa Po To'!AS18+'[4]6_Xa Ia Broai'!AS18+'[4]7_Xa Ia Tul'!AS18+'[4]8_Xa Chu Mo'!AS18+'[4]9_Xa Ia KDam'!AS18+'[4]10_Off'!AS18+'[4]11_Off'!AS18+'[4]12_Off'!AS18+'[4]13_Off'!AS18+'[4]14_Off'!AS18+'[4]15_Off'!AS18</f>
        <v>240.87478300000001</v>
      </c>
      <c r="AT19" s="137">
        <f t="shared" si="4"/>
        <v>0</v>
      </c>
      <c r="AU19" s="137">
        <f t="shared" si="5"/>
        <v>159.27000000000001</v>
      </c>
      <c r="AV19" s="137">
        <f>'03 CH'!I20</f>
        <v>240.87478300000001</v>
      </c>
      <c r="AW19" s="137">
        <f t="shared" si="6"/>
        <v>0</v>
      </c>
      <c r="AX19" s="137">
        <f t="shared" si="0"/>
        <v>159.27000000000001</v>
      </c>
      <c r="AY19" s="137">
        <f t="shared" si="1"/>
        <v>159.27000000000001</v>
      </c>
      <c r="BA19" s="137">
        <f>'03 CH'!K20</f>
        <v>159.27000000000001</v>
      </c>
      <c r="BC19" s="137">
        <f t="shared" si="7"/>
        <v>159.27000000000001</v>
      </c>
      <c r="BD19" s="137">
        <f>AS19-230</f>
        <v>10.874783000000008</v>
      </c>
    </row>
    <row r="20" spans="1:57" s="327" customFormat="1" ht="15.95" customHeight="1" x14ac:dyDescent="0.25">
      <c r="A20" s="494">
        <v>2</v>
      </c>
      <c r="B20" s="495" t="s">
        <v>44</v>
      </c>
      <c r="C20" s="496" t="s">
        <v>45</v>
      </c>
      <c r="D20" s="497">
        <f>SUM(D21:D46)</f>
        <v>3943.4357470000004</v>
      </c>
      <c r="E20" s="497">
        <f>SUM(F20:O20)</f>
        <v>0</v>
      </c>
      <c r="F20" s="497">
        <f>'[4]1_Xa Ia Trok'!F19+'[4]2_Xa Ia Mron'!F19+'[4]3_Xa Kim Tan'!F19+'[4]4_Xa Chu Rang'!F19+'[4]5_Xa Po To'!F19+'[4]6_Xa Ia Broai'!F19+'[4]7_Xa Ia Tul'!F19+'[4]8_Xa Chu Mo'!F19+'[4]9_Xa Ia KDam'!F19+'[4]10_Off'!F19+'[4]11_Off'!F19+'[4]12_Off'!F19+'[4]13_Off'!F19+'[4]14_Off'!F19+'[4]15_Off'!F19</f>
        <v>0</v>
      </c>
      <c r="G20" s="497">
        <f>'[4]1_Xa Ia Trok'!G19+'[4]2_Xa Ia Mron'!G19+'[4]3_Xa Kim Tan'!G19+'[4]4_Xa Chu Rang'!G19+'[4]5_Xa Po To'!G19+'[4]6_Xa Ia Broai'!G19+'[4]7_Xa Ia Tul'!G19+'[4]8_Xa Chu Mo'!G19+'[4]9_Xa Ia KDam'!G19+'[4]10_Off'!G19+'[4]11_Off'!G19+'[4]12_Off'!G19+'[4]13_Off'!G19+'[4]14_Off'!G19+'[4]15_Off'!G19</f>
        <v>0</v>
      </c>
      <c r="H20" s="497">
        <f>'[4]1_Xa Ia Trok'!H19+'[4]2_Xa Ia Mron'!H19+'[4]3_Xa Kim Tan'!H19+'[4]4_Xa Chu Rang'!H19+'[4]5_Xa Po To'!H19+'[4]6_Xa Ia Broai'!H19+'[4]7_Xa Ia Tul'!H19+'[4]8_Xa Chu Mo'!H19+'[4]9_Xa Ia KDam'!H19+'[4]10_Off'!H19+'[4]11_Off'!H19+'[4]12_Off'!H19+'[4]13_Off'!H19+'[4]14_Off'!H19+'[4]15_Off'!H19</f>
        <v>0</v>
      </c>
      <c r="I20" s="497">
        <f>'[4]1_Xa Ia Trok'!I19+'[4]2_Xa Ia Mron'!I19+'[4]3_Xa Kim Tan'!I19+'[4]4_Xa Chu Rang'!I19+'[4]5_Xa Po To'!I19+'[4]6_Xa Ia Broai'!I19+'[4]7_Xa Ia Tul'!I19+'[4]8_Xa Chu Mo'!I19+'[4]9_Xa Ia KDam'!I19+'[4]10_Off'!I19+'[4]11_Off'!I19+'[4]12_Off'!I19+'[4]13_Off'!I19+'[4]14_Off'!I19+'[4]15_Off'!I19</f>
        <v>0</v>
      </c>
      <c r="J20" s="497">
        <f>'[4]1_Xa Ia Trok'!J19+'[4]2_Xa Ia Mron'!J19+'[4]3_Xa Kim Tan'!J19+'[4]4_Xa Chu Rang'!J19+'[4]5_Xa Po To'!J19+'[4]6_Xa Ia Broai'!J19+'[4]7_Xa Ia Tul'!J19+'[4]8_Xa Chu Mo'!J19+'[4]9_Xa Ia KDam'!J19+'[4]10_Off'!J19+'[4]11_Off'!J19+'[4]12_Off'!J19+'[4]13_Off'!J19+'[4]14_Off'!J19+'[4]15_Off'!J19</f>
        <v>0</v>
      </c>
      <c r="K20" s="497">
        <f>'[4]1_Xa Ia Trok'!K19+'[4]2_Xa Ia Mron'!K19+'[4]3_Xa Kim Tan'!K19+'[4]4_Xa Chu Rang'!K19+'[4]5_Xa Po To'!K19+'[4]6_Xa Ia Broai'!K19+'[4]7_Xa Ia Tul'!K19+'[4]8_Xa Chu Mo'!K19+'[4]9_Xa Ia KDam'!K19+'[4]10_Off'!K19+'[4]11_Off'!K19+'[4]12_Off'!K19+'[4]13_Off'!K19+'[4]14_Off'!K19+'[4]15_Off'!K19</f>
        <v>0</v>
      </c>
      <c r="L20" s="497">
        <f>'[4]1_Xa Ia Trok'!L19+'[4]2_Xa Ia Mron'!L19+'[4]3_Xa Kim Tan'!L19+'[4]4_Xa Chu Rang'!L19+'[4]5_Xa Po To'!L19+'[4]6_Xa Ia Broai'!L19+'[4]7_Xa Ia Tul'!L19+'[4]8_Xa Chu Mo'!L19+'[4]9_Xa Ia KDam'!L19+'[4]10_Off'!L19+'[4]11_Off'!L19+'[4]12_Off'!L19+'[4]13_Off'!L19+'[4]14_Off'!L19+'[4]15_Off'!L19</f>
        <v>0</v>
      </c>
      <c r="M20" s="497">
        <f>'[4]1_Xa Ia Trok'!M19+'[4]2_Xa Ia Mron'!M19+'[4]3_Xa Kim Tan'!M19+'[4]4_Xa Chu Rang'!M19+'[4]5_Xa Po To'!M19+'[4]6_Xa Ia Broai'!M19+'[4]7_Xa Ia Tul'!M19+'[4]8_Xa Chu Mo'!M19+'[4]9_Xa Ia KDam'!M19+'[4]10_Off'!M19+'[4]11_Off'!M19+'[4]12_Off'!M19+'[4]13_Off'!M19+'[4]14_Off'!M19+'[4]15_Off'!M19</f>
        <v>0</v>
      </c>
      <c r="N20" s="497">
        <f>'[4]1_Xa Ia Trok'!N19+'[4]2_Xa Ia Mron'!N19+'[4]3_Xa Kim Tan'!N19+'[4]4_Xa Chu Rang'!N19+'[4]5_Xa Po To'!N19+'[4]6_Xa Ia Broai'!N19+'[4]7_Xa Ia Tul'!N19+'[4]8_Xa Chu Mo'!N19+'[4]9_Xa Ia KDam'!N19+'[4]10_Off'!N19+'[4]11_Off'!N19+'[4]12_Off'!N19+'[4]13_Off'!N19+'[4]14_Off'!N19+'[4]15_Off'!N19</f>
        <v>0</v>
      </c>
      <c r="O20" s="497">
        <f>'[4]1_Xa Ia Trok'!O19+'[4]2_Xa Ia Mron'!O19+'[4]3_Xa Kim Tan'!O19+'[4]4_Xa Chu Rang'!O19+'[4]5_Xa Po To'!O19+'[4]6_Xa Ia Broai'!O19+'[4]7_Xa Ia Tul'!O19+'[4]8_Xa Chu Mo'!O19+'[4]9_Xa Ia KDam'!O19+'[4]10_Off'!O19+'[4]11_Off'!O19+'[4]12_Off'!O19+'[4]13_Off'!O19+'[4]14_Off'!O19+'[4]15_Off'!O19</f>
        <v>0</v>
      </c>
      <c r="P20" s="497">
        <f>'[4]1_Xa Ia Trok'!P19+'[4]2_Xa Ia Mron'!P19+'[4]3_Xa Kim Tan'!P19+'[4]4_Xa Chu Rang'!P19+'[4]5_Xa Po To'!P19+'[4]6_Xa Ia Broai'!P19+'[4]7_Xa Ia Tul'!P19+'[4]8_Xa Chu Mo'!P19+'[4]9_Xa Ia KDam'!P19+'[4]10_Off'!P19+'[4]11_Off'!P19+'[4]12_Off'!P19+'[4]13_Off'!P19+'[4]14_Off'!P19+'[4]15_Off'!P19</f>
        <v>197.01339999999996</v>
      </c>
      <c r="Q20" s="497">
        <f>'[4]1_Xa Ia Trok'!Q19+'[4]2_Xa Ia Mron'!Q19+'[4]3_Xa Kim Tan'!Q19+'[4]4_Xa Chu Rang'!Q19+'[4]5_Xa Po To'!Q19+'[4]6_Xa Ia Broai'!Q19+'[4]7_Xa Ia Tul'!Q19+'[4]8_Xa Chu Mo'!Q19+'[4]9_Xa Ia KDam'!Q19+'[4]10_Off'!Q19+'[4]11_Off'!Q19+'[4]12_Off'!Q19+'[4]13_Off'!Q19+'[4]14_Off'!Q19+'[4]15_Off'!Q19</f>
        <v>0</v>
      </c>
      <c r="R20" s="497">
        <f>'[4]1_Xa Ia Trok'!R19+'[4]2_Xa Ia Mron'!R19+'[4]3_Xa Kim Tan'!R19+'[4]4_Xa Chu Rang'!R19+'[4]5_Xa Po To'!R19+'[4]6_Xa Ia Broai'!R19+'[4]7_Xa Ia Tul'!R19+'[4]8_Xa Chu Mo'!R19+'[4]9_Xa Ia KDam'!R19+'[4]10_Off'!R19+'[4]11_Off'!R19+'[4]12_Off'!R19+'[4]13_Off'!R19+'[4]14_Off'!R19+'[4]15_Off'!R19</f>
        <v>0</v>
      </c>
      <c r="S20" s="497">
        <f>'[4]1_Xa Ia Trok'!S19+'[4]2_Xa Ia Mron'!S19+'[4]3_Xa Kim Tan'!S19+'[4]4_Xa Chu Rang'!S19+'[4]5_Xa Po To'!S19+'[4]6_Xa Ia Broai'!S19+'[4]7_Xa Ia Tul'!S19+'[4]8_Xa Chu Mo'!S19+'[4]9_Xa Ia KDam'!S19+'[4]10_Off'!S19+'[4]11_Off'!S19+'[4]12_Off'!S19+'[4]13_Off'!S19+'[4]14_Off'!S19+'[4]15_Off'!S19</f>
        <v>0</v>
      </c>
      <c r="T20" s="497">
        <f>'[4]1_Xa Ia Trok'!T19+'[4]2_Xa Ia Mron'!T19+'[4]3_Xa Kim Tan'!T19+'[4]4_Xa Chu Rang'!T19+'[4]5_Xa Po To'!T19+'[4]6_Xa Ia Broai'!T19+'[4]7_Xa Ia Tul'!T19+'[4]8_Xa Chu Mo'!T19+'[4]9_Xa Ia KDam'!T19+'[4]10_Off'!T19+'[4]11_Off'!T19+'[4]12_Off'!T19+'[4]13_Off'!T19+'[4]14_Off'!T19+'[4]15_Off'!T19</f>
        <v>0</v>
      </c>
      <c r="U20" s="497">
        <f>'[4]1_Xa Ia Trok'!U19+'[4]2_Xa Ia Mron'!U19+'[4]3_Xa Kim Tan'!U19+'[4]4_Xa Chu Rang'!U19+'[4]5_Xa Po To'!U19+'[4]6_Xa Ia Broai'!U19+'[4]7_Xa Ia Tul'!U19+'[4]8_Xa Chu Mo'!U19+'[4]9_Xa Ia KDam'!U19+'[4]10_Off'!U19+'[4]11_Off'!U19+'[4]12_Off'!U19+'[4]13_Off'!U19+'[4]14_Off'!U19+'[4]15_Off'!U19</f>
        <v>0</v>
      </c>
      <c r="V20" s="497">
        <f>'[4]1_Xa Ia Trok'!V19+'[4]2_Xa Ia Mron'!V19+'[4]3_Xa Kim Tan'!V19+'[4]4_Xa Chu Rang'!V19+'[4]5_Xa Po To'!V19+'[4]6_Xa Ia Broai'!V19+'[4]7_Xa Ia Tul'!V19+'[4]8_Xa Chu Mo'!V19+'[4]9_Xa Ia KDam'!V19+'[4]10_Off'!V19+'[4]11_Off'!V19+'[4]12_Off'!V19+'[4]13_Off'!V19+'[4]14_Off'!V19+'[4]15_Off'!V19</f>
        <v>1.7999999999999998</v>
      </c>
      <c r="W20" s="497">
        <f>'[4]1_Xa Ia Trok'!W19+'[4]2_Xa Ia Mron'!W19+'[4]3_Xa Kim Tan'!W19+'[4]4_Xa Chu Rang'!W19+'[4]5_Xa Po To'!W19+'[4]6_Xa Ia Broai'!W19+'[4]7_Xa Ia Tul'!W19+'[4]8_Xa Chu Mo'!W19+'[4]9_Xa Ia KDam'!W19+'[4]10_Off'!W19+'[4]11_Off'!W19+'[4]12_Off'!W19+'[4]13_Off'!W19+'[4]14_Off'!W19+'[4]15_Off'!W19</f>
        <v>1.2</v>
      </c>
      <c r="X20" s="497">
        <f>'[4]1_Xa Ia Trok'!X19+'[4]2_Xa Ia Mron'!X19+'[4]3_Xa Kim Tan'!X19+'[4]4_Xa Chu Rang'!X19+'[4]5_Xa Po To'!X19+'[4]6_Xa Ia Broai'!X19+'[4]7_Xa Ia Tul'!X19+'[4]8_Xa Chu Mo'!X19+'[4]9_Xa Ia KDam'!X19+'[4]10_Off'!X19+'[4]11_Off'!X19+'[4]12_Off'!X19+'[4]13_Off'!X19+'[4]14_Off'!X19+'[4]15_Off'!X19</f>
        <v>0</v>
      </c>
      <c r="Y20" s="497">
        <f>'[4]1_Xa Ia Trok'!Y19+'[4]2_Xa Ia Mron'!Y19+'[4]3_Xa Kim Tan'!Y19+'[4]4_Xa Chu Rang'!Y19+'[4]5_Xa Po To'!Y19+'[4]6_Xa Ia Broai'!Y19+'[4]7_Xa Ia Tul'!Y19+'[4]8_Xa Chu Mo'!Y19+'[4]9_Xa Ia KDam'!Y19+'[4]10_Off'!Y19+'[4]11_Off'!Y19+'[4]12_Off'!Y19+'[4]13_Off'!Y19+'[4]14_Off'!Y19+'[4]15_Off'!Y19</f>
        <v>168.01339999999993</v>
      </c>
      <c r="Z20" s="497">
        <f>'[4]1_Xa Ia Trok'!Z19+'[4]2_Xa Ia Mron'!Z19+'[4]3_Xa Kim Tan'!Z19+'[4]4_Xa Chu Rang'!Z19+'[4]5_Xa Po To'!Z19+'[4]6_Xa Ia Broai'!Z19+'[4]7_Xa Ia Tul'!Z19+'[4]8_Xa Chu Mo'!Z19+'[4]9_Xa Ia KDam'!Z19+'[4]10_Off'!Z19+'[4]11_Off'!Z19+'[4]12_Off'!Z19+'[4]13_Off'!Z19+'[4]14_Off'!Z19+'[4]15_Off'!Z19</f>
        <v>0</v>
      </c>
      <c r="AA20" s="497">
        <f>'[4]1_Xa Ia Trok'!AA19+'[4]2_Xa Ia Mron'!AA19+'[4]3_Xa Kim Tan'!AA19+'[4]4_Xa Chu Rang'!AA19+'[4]5_Xa Po To'!AA19+'[4]6_Xa Ia Broai'!AA19+'[4]7_Xa Ia Tul'!AA19+'[4]8_Xa Chu Mo'!AA19+'[4]9_Xa Ia KDam'!AA19+'[4]10_Off'!AA19+'[4]11_Off'!AA19+'[4]12_Off'!AA19+'[4]13_Off'!AA19+'[4]14_Off'!AA19+'[4]15_Off'!AA19</f>
        <v>23</v>
      </c>
      <c r="AB20" s="497">
        <f>'[4]1_Xa Ia Trok'!AB19+'[4]2_Xa Ia Mron'!AB19+'[4]3_Xa Kim Tan'!AB19+'[4]4_Xa Chu Rang'!AB19+'[4]5_Xa Po To'!AB19+'[4]6_Xa Ia Broai'!AB19+'[4]7_Xa Ia Tul'!AB19+'[4]8_Xa Chu Mo'!AB19+'[4]9_Xa Ia KDam'!AB19+'[4]10_Off'!AB19+'[4]11_Off'!AB19+'[4]12_Off'!AB19+'[4]13_Off'!AB19+'[4]14_Off'!AB19+'[4]15_Off'!AB19</f>
        <v>0</v>
      </c>
      <c r="AC20" s="497">
        <f>'[4]1_Xa Ia Trok'!AC19+'[4]2_Xa Ia Mron'!AC19+'[4]3_Xa Kim Tan'!AC19+'[4]4_Xa Chu Rang'!AC19+'[4]5_Xa Po To'!AC19+'[4]6_Xa Ia Broai'!AC19+'[4]7_Xa Ia Tul'!AC19+'[4]8_Xa Chu Mo'!AC19+'[4]9_Xa Ia KDam'!AC19+'[4]10_Off'!AC19+'[4]11_Off'!AC19+'[4]12_Off'!AC19+'[4]13_Off'!AC19+'[4]14_Off'!AC19+'[4]15_Off'!AC19</f>
        <v>3</v>
      </c>
      <c r="AD20" s="497">
        <f>'[4]1_Xa Ia Trok'!AD19+'[4]2_Xa Ia Mron'!AD19+'[4]3_Xa Kim Tan'!AD19+'[4]4_Xa Chu Rang'!AD19+'[4]5_Xa Po To'!AD19+'[4]6_Xa Ia Broai'!AD19+'[4]7_Xa Ia Tul'!AD19+'[4]8_Xa Chu Mo'!AD19+'[4]9_Xa Ia KDam'!AD19+'[4]10_Off'!AD19+'[4]11_Off'!AD19+'[4]12_Off'!AD19+'[4]13_Off'!AD19+'[4]14_Off'!AD19+'[4]15_Off'!AD19</f>
        <v>0</v>
      </c>
      <c r="AE20" s="497">
        <f>'[4]1_Xa Ia Trok'!AE19+'[4]2_Xa Ia Mron'!AE19+'[4]3_Xa Kim Tan'!AE19+'[4]4_Xa Chu Rang'!AE19+'[4]5_Xa Po To'!AE19+'[4]6_Xa Ia Broai'!AE19+'[4]7_Xa Ia Tul'!AE19+'[4]8_Xa Chu Mo'!AE19+'[4]9_Xa Ia KDam'!AE19+'[4]10_Off'!AE19+'[4]11_Off'!AE19+'[4]12_Off'!AE19+'[4]13_Off'!AE19+'[4]14_Off'!AE19+'[4]15_Off'!AE19</f>
        <v>0</v>
      </c>
      <c r="AF20" s="497">
        <f>'[4]1_Xa Ia Trok'!AF19+'[4]2_Xa Ia Mron'!AF19+'[4]3_Xa Kim Tan'!AF19+'[4]4_Xa Chu Rang'!AF19+'[4]5_Xa Po To'!AF19+'[4]6_Xa Ia Broai'!AF19+'[4]7_Xa Ia Tul'!AF19+'[4]8_Xa Chu Mo'!AF19+'[4]9_Xa Ia KDam'!AF19+'[4]10_Off'!AF19+'[4]11_Off'!AF19+'[4]12_Off'!AF19+'[4]13_Off'!AF19+'[4]14_Off'!AF19+'[4]15_Off'!AF19</f>
        <v>0</v>
      </c>
      <c r="AG20" s="497">
        <f>'[4]1_Xa Ia Trok'!AG19+'[4]2_Xa Ia Mron'!AG19+'[4]3_Xa Kim Tan'!AG19+'[4]4_Xa Chu Rang'!AG19+'[4]5_Xa Po To'!AG19+'[4]6_Xa Ia Broai'!AG19+'[4]7_Xa Ia Tul'!AG19+'[4]8_Xa Chu Mo'!AG19+'[4]9_Xa Ia KDam'!AG19+'[4]10_Off'!AG19+'[4]11_Off'!AG19+'[4]12_Off'!AG19+'[4]13_Off'!AG19+'[4]14_Off'!AG19+'[4]15_Off'!AG19</f>
        <v>0</v>
      </c>
      <c r="AH20" s="497">
        <f>'[4]1_Xa Ia Trok'!AH19+'[4]2_Xa Ia Mron'!AH19+'[4]3_Xa Kim Tan'!AH19+'[4]4_Xa Chu Rang'!AH19+'[4]5_Xa Po To'!AH19+'[4]6_Xa Ia Broai'!AH19+'[4]7_Xa Ia Tul'!AH19+'[4]8_Xa Chu Mo'!AH19+'[4]9_Xa Ia KDam'!AH19+'[4]10_Off'!AH19+'[4]11_Off'!AH19+'[4]12_Off'!AH19+'[4]13_Off'!AH19+'[4]14_Off'!AH19+'[4]15_Off'!AH19</f>
        <v>0</v>
      </c>
      <c r="AI20" s="497">
        <f>'[4]1_Xa Ia Trok'!AI19+'[4]2_Xa Ia Mron'!AI19+'[4]3_Xa Kim Tan'!AI19+'[4]4_Xa Chu Rang'!AI19+'[4]5_Xa Po To'!AI19+'[4]6_Xa Ia Broai'!AI19+'[4]7_Xa Ia Tul'!AI19+'[4]8_Xa Chu Mo'!AI19+'[4]9_Xa Ia KDam'!AI19+'[4]10_Off'!AI19+'[4]11_Off'!AI19+'[4]12_Off'!AI19+'[4]13_Off'!AI19+'[4]14_Off'!AI19+'[4]15_Off'!AI19</f>
        <v>0</v>
      </c>
      <c r="AJ20" s="497">
        <f>'[4]1_Xa Ia Trok'!AJ19+'[4]2_Xa Ia Mron'!AJ19+'[4]3_Xa Kim Tan'!AJ19+'[4]4_Xa Chu Rang'!AJ19+'[4]5_Xa Po To'!AJ19+'[4]6_Xa Ia Broai'!AJ19+'[4]7_Xa Ia Tul'!AJ19+'[4]8_Xa Chu Mo'!AJ19+'[4]9_Xa Ia KDam'!AJ19+'[4]10_Off'!AJ19+'[4]11_Off'!AJ19+'[4]12_Off'!AJ19+'[4]13_Off'!AJ19+'[4]14_Off'!AJ19+'[4]15_Off'!AJ19</f>
        <v>0</v>
      </c>
      <c r="AK20" s="497">
        <f>'[4]1_Xa Ia Trok'!AK19+'[4]2_Xa Ia Mron'!AK19+'[4]3_Xa Kim Tan'!AK19+'[4]4_Xa Chu Rang'!AK19+'[4]5_Xa Po To'!AK19+'[4]6_Xa Ia Broai'!AK19+'[4]7_Xa Ia Tul'!AK19+'[4]8_Xa Chu Mo'!AK19+'[4]9_Xa Ia KDam'!AK19+'[4]10_Off'!AK19+'[4]11_Off'!AK19+'[4]12_Off'!AK19+'[4]13_Off'!AK19+'[4]14_Off'!AK19+'[4]15_Off'!AK19</f>
        <v>0</v>
      </c>
      <c r="AL20" s="497">
        <f>'[4]1_Xa Ia Trok'!AL19+'[4]2_Xa Ia Mron'!AL19+'[4]3_Xa Kim Tan'!AL19+'[4]4_Xa Chu Rang'!AL19+'[4]5_Xa Po To'!AL19+'[4]6_Xa Ia Broai'!AL19+'[4]7_Xa Ia Tul'!AL19+'[4]8_Xa Chu Mo'!AL19+'[4]9_Xa Ia KDam'!AL19+'[4]10_Off'!AL19+'[4]11_Off'!AL19+'[4]12_Off'!AL19+'[4]13_Off'!AL19+'[4]14_Off'!AL19+'[4]15_Off'!AL19</f>
        <v>0</v>
      </c>
      <c r="AM20" s="497">
        <f>'[4]1_Xa Ia Trok'!AM19+'[4]2_Xa Ia Mron'!AM19+'[4]3_Xa Kim Tan'!AM19+'[4]4_Xa Chu Rang'!AM19+'[4]5_Xa Po To'!AM19+'[4]6_Xa Ia Broai'!AM19+'[4]7_Xa Ia Tul'!AM19+'[4]8_Xa Chu Mo'!AM19+'[4]9_Xa Ia KDam'!AM19+'[4]10_Off'!AM19+'[4]11_Off'!AM19+'[4]12_Off'!AM19+'[4]13_Off'!AM19+'[4]14_Off'!AM19+'[4]15_Off'!AM19</f>
        <v>0</v>
      </c>
      <c r="AN20" s="497">
        <f>'[4]1_Xa Ia Trok'!AN19+'[4]2_Xa Ia Mron'!AN19+'[4]3_Xa Kim Tan'!AN19+'[4]4_Xa Chu Rang'!AN19+'[4]5_Xa Po To'!AN19+'[4]6_Xa Ia Broai'!AN19+'[4]7_Xa Ia Tul'!AN19+'[4]8_Xa Chu Mo'!AN19+'[4]9_Xa Ia KDam'!AN19+'[4]10_Off'!AN19+'[4]11_Off'!AN19+'[4]12_Off'!AN19+'[4]13_Off'!AN19+'[4]14_Off'!AN19+'[4]15_Off'!AN19</f>
        <v>0</v>
      </c>
      <c r="AO20" s="497">
        <f>'[4]1_Xa Ia Trok'!AO19+'[4]2_Xa Ia Mron'!AO19+'[4]3_Xa Kim Tan'!AO19+'[4]4_Xa Chu Rang'!AO19+'[4]5_Xa Po To'!AO19+'[4]6_Xa Ia Broai'!AO19+'[4]7_Xa Ia Tul'!AO19+'[4]8_Xa Chu Mo'!AO19+'[4]9_Xa Ia KDam'!AO19+'[4]10_Off'!AO19+'[4]11_Off'!AO19+'[4]12_Off'!AO19+'[4]13_Off'!AO19+'[4]14_Off'!AO19+'[4]15_Off'!AO19</f>
        <v>0</v>
      </c>
      <c r="AP20" s="497">
        <f>'[4]1_Xa Ia Trok'!AP19+'[4]2_Xa Ia Mron'!AP19+'[4]3_Xa Kim Tan'!AP19+'[4]4_Xa Chu Rang'!AP19+'[4]5_Xa Po To'!AP19+'[4]6_Xa Ia Broai'!AP19+'[4]7_Xa Ia Tul'!AP19+'[4]8_Xa Chu Mo'!AP19+'[4]9_Xa Ia KDam'!AP19+'[4]10_Off'!AP19+'[4]11_Off'!AP19+'[4]12_Off'!AP19+'[4]13_Off'!AP19+'[4]14_Off'!AP19+'[4]15_Off'!AP19</f>
        <v>0</v>
      </c>
      <c r="AQ20" s="497">
        <f>'[4]1_Xa Ia Trok'!AQ19+'[4]2_Xa Ia Mron'!AQ19+'[4]3_Xa Kim Tan'!AQ19+'[4]4_Xa Chu Rang'!AQ19+'[4]5_Xa Po To'!AQ19+'[4]6_Xa Ia Broai'!AQ19+'[4]7_Xa Ia Tul'!AQ19+'[4]8_Xa Chu Mo'!AQ19+'[4]9_Xa Ia KDam'!AQ19+'[4]10_Off'!AQ19+'[4]11_Off'!AQ19+'[4]12_Off'!AQ19+'[4]13_Off'!AQ19+'[4]14_Off'!AQ19+'[4]15_Off'!AQ19</f>
        <v>0</v>
      </c>
      <c r="AR20" s="497">
        <f>SUM(AR21:AR46)</f>
        <v>197.01340000000005</v>
      </c>
      <c r="AS20" s="497">
        <f>SUM(AS21:AS46)</f>
        <v>5457.5912470000003</v>
      </c>
      <c r="AU20" s="326">
        <f t="shared" ref="AU20:AU47" si="8">AS20-D20</f>
        <v>1514.1554999999998</v>
      </c>
      <c r="AV20" s="326">
        <f>'03 CH'!I21</f>
        <v>5457.5912470000003</v>
      </c>
      <c r="AW20" s="326">
        <f t="shared" si="6"/>
        <v>0</v>
      </c>
      <c r="AX20" s="325">
        <f t="shared" si="0"/>
        <v>1514.1554999999998</v>
      </c>
      <c r="AY20" s="326">
        <f t="shared" si="1"/>
        <v>1514.1554999999998</v>
      </c>
      <c r="BA20" s="325">
        <f>'03 CH'!K21</f>
        <v>1514.1554999999998</v>
      </c>
      <c r="BB20" s="326">
        <f>D20-AR20</f>
        <v>3746.4223470000006</v>
      </c>
      <c r="BC20" s="137">
        <f t="shared" si="7"/>
        <v>1514.1554999999998</v>
      </c>
    </row>
    <row r="21" spans="1:57" s="113" customFormat="1" ht="15.95" customHeight="1" x14ac:dyDescent="0.25">
      <c r="A21" s="142">
        <v>2.1</v>
      </c>
      <c r="B21" s="81" t="s">
        <v>46</v>
      </c>
      <c r="C21" s="82" t="s">
        <v>49</v>
      </c>
      <c r="D21" s="304">
        <f>'02 CH'!G21</f>
        <v>27.571717</v>
      </c>
      <c r="E21" s="498">
        <f>SUM(F21:O21)-G21</f>
        <v>0</v>
      </c>
      <c r="F21" s="304">
        <f>'[4]1_Xa Ia Trok'!F20+'[4]2_Xa Ia Mron'!F20+'[4]3_Xa Kim Tan'!F20+'[4]4_Xa Chu Rang'!F20+'[4]5_Xa Po To'!F20+'[4]6_Xa Ia Broai'!F20+'[4]7_Xa Ia Tul'!F20+'[4]8_Xa Chu Mo'!F20+'[4]9_Xa Ia KDam'!F20+'[4]10_Off'!F20+'[4]11_Off'!F20+'[4]12_Off'!F20+'[4]13_Off'!F20+'[4]14_Off'!F20+'[4]15_Off'!F20</f>
        <v>0</v>
      </c>
      <c r="G21" s="304">
        <f>'[4]1_Xa Ia Trok'!G20+'[4]2_Xa Ia Mron'!G20+'[4]3_Xa Kim Tan'!G20+'[4]4_Xa Chu Rang'!G20+'[4]5_Xa Po To'!G20+'[4]6_Xa Ia Broai'!G20+'[4]7_Xa Ia Tul'!G20+'[4]8_Xa Chu Mo'!G20+'[4]9_Xa Ia KDam'!G20+'[4]10_Off'!G20+'[4]11_Off'!G20+'[4]12_Off'!G20+'[4]13_Off'!G20+'[4]14_Off'!G20+'[4]15_Off'!G20</f>
        <v>0</v>
      </c>
      <c r="H21" s="304">
        <f>'[4]1_Xa Ia Trok'!H20+'[4]2_Xa Ia Mron'!H20+'[4]3_Xa Kim Tan'!H20+'[4]4_Xa Chu Rang'!H20+'[4]5_Xa Po To'!H20+'[4]6_Xa Ia Broai'!H20+'[4]7_Xa Ia Tul'!H20+'[4]8_Xa Chu Mo'!H20+'[4]9_Xa Ia KDam'!H20+'[4]10_Off'!H20+'[4]11_Off'!H20+'[4]12_Off'!H20+'[4]13_Off'!H20+'[4]14_Off'!H20+'[4]15_Off'!H20</f>
        <v>0</v>
      </c>
      <c r="I21" s="304">
        <f>'[4]1_Xa Ia Trok'!I20+'[4]2_Xa Ia Mron'!I20+'[4]3_Xa Kim Tan'!I20+'[4]4_Xa Chu Rang'!I20+'[4]5_Xa Po To'!I20+'[4]6_Xa Ia Broai'!I20+'[4]7_Xa Ia Tul'!I20+'[4]8_Xa Chu Mo'!I20+'[4]9_Xa Ia KDam'!I20+'[4]10_Off'!I20+'[4]11_Off'!I20+'[4]12_Off'!I20+'[4]13_Off'!I20+'[4]14_Off'!I20+'[4]15_Off'!I20</f>
        <v>0</v>
      </c>
      <c r="J21" s="304">
        <f>'[4]1_Xa Ia Trok'!J20+'[4]2_Xa Ia Mron'!J20+'[4]3_Xa Kim Tan'!J20+'[4]4_Xa Chu Rang'!J20+'[4]5_Xa Po To'!J20+'[4]6_Xa Ia Broai'!J20+'[4]7_Xa Ia Tul'!J20+'[4]8_Xa Chu Mo'!J20+'[4]9_Xa Ia KDam'!J20+'[4]10_Off'!J20+'[4]11_Off'!J20+'[4]12_Off'!J20+'[4]13_Off'!J20+'[4]14_Off'!J20+'[4]15_Off'!J20</f>
        <v>0</v>
      </c>
      <c r="K21" s="304">
        <f>'[4]1_Xa Ia Trok'!K20+'[4]2_Xa Ia Mron'!K20+'[4]3_Xa Kim Tan'!K20+'[4]4_Xa Chu Rang'!K20+'[4]5_Xa Po To'!K20+'[4]6_Xa Ia Broai'!K20+'[4]7_Xa Ia Tul'!K20+'[4]8_Xa Chu Mo'!K20+'[4]9_Xa Ia KDam'!K20+'[4]10_Off'!K20+'[4]11_Off'!K20+'[4]12_Off'!K20+'[4]13_Off'!K20+'[4]14_Off'!K20+'[4]15_Off'!K20</f>
        <v>0</v>
      </c>
      <c r="L21" s="304">
        <f>'[4]1_Xa Ia Trok'!L20+'[4]2_Xa Ia Mron'!L20+'[4]3_Xa Kim Tan'!L20+'[4]4_Xa Chu Rang'!L20+'[4]5_Xa Po To'!L20+'[4]6_Xa Ia Broai'!L20+'[4]7_Xa Ia Tul'!L20+'[4]8_Xa Chu Mo'!L20+'[4]9_Xa Ia KDam'!L20+'[4]10_Off'!L20+'[4]11_Off'!L20+'[4]12_Off'!L20+'[4]13_Off'!L20+'[4]14_Off'!L20+'[4]15_Off'!L20</f>
        <v>0</v>
      </c>
      <c r="M21" s="304">
        <f>'[4]1_Xa Ia Trok'!M20+'[4]2_Xa Ia Mron'!M20+'[4]3_Xa Kim Tan'!M20+'[4]4_Xa Chu Rang'!M20+'[4]5_Xa Po To'!M20+'[4]6_Xa Ia Broai'!M20+'[4]7_Xa Ia Tul'!M20+'[4]8_Xa Chu Mo'!M20+'[4]9_Xa Ia KDam'!M20+'[4]10_Off'!M20+'[4]11_Off'!M20+'[4]12_Off'!M20+'[4]13_Off'!M20+'[4]14_Off'!M20+'[4]15_Off'!M20</f>
        <v>0</v>
      </c>
      <c r="N21" s="304">
        <f>'[4]1_Xa Ia Trok'!N20+'[4]2_Xa Ia Mron'!N20+'[4]3_Xa Kim Tan'!N20+'[4]4_Xa Chu Rang'!N20+'[4]5_Xa Po To'!N20+'[4]6_Xa Ia Broai'!N20+'[4]7_Xa Ia Tul'!N20+'[4]8_Xa Chu Mo'!N20+'[4]9_Xa Ia KDam'!N20+'[4]10_Off'!N20+'[4]11_Off'!N20+'[4]12_Off'!N20+'[4]13_Off'!N20+'[4]14_Off'!N20+'[4]15_Off'!N20</f>
        <v>0</v>
      </c>
      <c r="O21" s="304">
        <f>'[4]1_Xa Ia Trok'!O20+'[4]2_Xa Ia Mron'!O20+'[4]3_Xa Kim Tan'!O20+'[4]4_Xa Chu Rang'!O20+'[4]5_Xa Po To'!O20+'[4]6_Xa Ia Broai'!O20+'[4]7_Xa Ia Tul'!O20+'[4]8_Xa Chu Mo'!O20+'[4]9_Xa Ia KDam'!O20+'[4]10_Off'!O20+'[4]11_Off'!O20+'[4]12_Off'!O20+'[4]13_Off'!O20+'[4]14_Off'!O20+'[4]15_Off'!O20</f>
        <v>0</v>
      </c>
      <c r="P21" s="498">
        <f>SUM(Q21:AP21)-Q21</f>
        <v>0</v>
      </c>
      <c r="Q21" s="514">
        <f>'[4]1_Xa Ia Trok'!Q20+'[4]2_Xa Ia Mron'!Q20+'[4]3_Xa Kim Tan'!Q20+'[4]4_Xa Chu Rang'!Q20+'[4]5_Xa Po To'!Q20+'[4]6_Xa Ia Broai'!Q20+'[4]7_Xa Ia Tul'!Q20+'[4]8_Xa Chu Mo'!Q20+'[4]9_Xa Ia KDam'!Q20+'[4]10_Off'!Q20+'[4]11_Off'!Q20+'[4]12_Off'!Q20+'[4]13_Off'!Q20+'[4]14_Off'!Q20+'[4]15_Off'!Q20</f>
        <v>27.571717</v>
      </c>
      <c r="R21" s="304">
        <f>'[4]1_Xa Ia Trok'!R20+'[4]2_Xa Ia Mron'!R20+'[4]3_Xa Kim Tan'!R20+'[4]4_Xa Chu Rang'!R20+'[4]5_Xa Po To'!R20+'[4]6_Xa Ia Broai'!R20+'[4]7_Xa Ia Tul'!R20+'[4]8_Xa Chu Mo'!R20+'[4]9_Xa Ia KDam'!R20+'[4]10_Off'!R20+'[4]11_Off'!R20+'[4]12_Off'!R20+'[4]13_Off'!R20+'[4]14_Off'!R20+'[4]15_Off'!R20</f>
        <v>0</v>
      </c>
      <c r="S21" s="304">
        <f>'[4]1_Xa Ia Trok'!S20+'[4]2_Xa Ia Mron'!S20+'[4]3_Xa Kim Tan'!S20+'[4]4_Xa Chu Rang'!S20+'[4]5_Xa Po To'!S20+'[4]6_Xa Ia Broai'!S20+'[4]7_Xa Ia Tul'!S20+'[4]8_Xa Chu Mo'!S20+'[4]9_Xa Ia KDam'!S20+'[4]10_Off'!S20+'[4]11_Off'!S20+'[4]12_Off'!S20+'[4]13_Off'!S20+'[4]14_Off'!S20+'[4]15_Off'!S20</f>
        <v>0</v>
      </c>
      <c r="T21" s="304">
        <f>'[4]1_Xa Ia Trok'!T20+'[4]2_Xa Ia Mron'!T20+'[4]3_Xa Kim Tan'!T20+'[4]4_Xa Chu Rang'!T20+'[4]5_Xa Po To'!T20+'[4]6_Xa Ia Broai'!T20+'[4]7_Xa Ia Tul'!T20+'[4]8_Xa Chu Mo'!T20+'[4]9_Xa Ia KDam'!T20+'[4]10_Off'!T20+'[4]11_Off'!T20+'[4]12_Off'!T20+'[4]13_Off'!T20+'[4]14_Off'!T20+'[4]15_Off'!T20</f>
        <v>0</v>
      </c>
      <c r="U21" s="304">
        <f>'[4]1_Xa Ia Trok'!U20+'[4]2_Xa Ia Mron'!U20+'[4]3_Xa Kim Tan'!U20+'[4]4_Xa Chu Rang'!U20+'[4]5_Xa Po To'!U20+'[4]6_Xa Ia Broai'!U20+'[4]7_Xa Ia Tul'!U20+'[4]8_Xa Chu Mo'!U20+'[4]9_Xa Ia KDam'!U20+'[4]10_Off'!U20+'[4]11_Off'!U20+'[4]12_Off'!U20+'[4]13_Off'!U20+'[4]14_Off'!U20+'[4]15_Off'!U20</f>
        <v>0</v>
      </c>
      <c r="V21" s="304">
        <f>'[4]1_Xa Ia Trok'!V20+'[4]2_Xa Ia Mron'!V20+'[4]3_Xa Kim Tan'!V20+'[4]4_Xa Chu Rang'!V20+'[4]5_Xa Po To'!V20+'[4]6_Xa Ia Broai'!V20+'[4]7_Xa Ia Tul'!V20+'[4]8_Xa Chu Mo'!V20+'[4]9_Xa Ia KDam'!V20+'[4]10_Off'!V20+'[4]11_Off'!V20+'[4]12_Off'!V20+'[4]13_Off'!V20+'[4]14_Off'!V20+'[4]15_Off'!V20</f>
        <v>0</v>
      </c>
      <c r="W21" s="304">
        <f>'[4]1_Xa Ia Trok'!W20+'[4]2_Xa Ia Mron'!W20+'[4]3_Xa Kim Tan'!W20+'[4]4_Xa Chu Rang'!W20+'[4]5_Xa Po To'!W20+'[4]6_Xa Ia Broai'!W20+'[4]7_Xa Ia Tul'!W20+'[4]8_Xa Chu Mo'!W20+'[4]9_Xa Ia KDam'!W20+'[4]10_Off'!W20+'[4]11_Off'!W20+'[4]12_Off'!W20+'[4]13_Off'!W20+'[4]14_Off'!W20+'[4]15_Off'!W20</f>
        <v>0</v>
      </c>
      <c r="X21" s="304">
        <f>'[4]1_Xa Ia Trok'!X20+'[4]2_Xa Ia Mron'!X20+'[4]3_Xa Kim Tan'!X20+'[4]4_Xa Chu Rang'!X20+'[4]5_Xa Po To'!X20+'[4]6_Xa Ia Broai'!X20+'[4]7_Xa Ia Tul'!X20+'[4]8_Xa Chu Mo'!X20+'[4]9_Xa Ia KDam'!X20+'[4]10_Off'!X20+'[4]11_Off'!X20+'[4]12_Off'!X20+'[4]13_Off'!X20+'[4]14_Off'!X20+'[4]15_Off'!X20</f>
        <v>0</v>
      </c>
      <c r="Y21" s="304">
        <f>'[4]1_Xa Ia Trok'!Y20+'[4]2_Xa Ia Mron'!Y20+'[4]3_Xa Kim Tan'!Y20+'[4]4_Xa Chu Rang'!Y20+'[4]5_Xa Po To'!Y20+'[4]6_Xa Ia Broai'!Y20+'[4]7_Xa Ia Tul'!Y20+'[4]8_Xa Chu Mo'!Y20+'[4]9_Xa Ia KDam'!Y20+'[4]10_Off'!Y20+'[4]11_Off'!Y20+'[4]12_Off'!Y20+'[4]13_Off'!Y20+'[4]14_Off'!Y20+'[4]15_Off'!Y20</f>
        <v>0</v>
      </c>
      <c r="Z21" s="304">
        <f>'[4]1_Xa Ia Trok'!Z20+'[4]2_Xa Ia Mron'!Z20+'[4]3_Xa Kim Tan'!Z20+'[4]4_Xa Chu Rang'!Z20+'[4]5_Xa Po To'!Z20+'[4]6_Xa Ia Broai'!Z20+'[4]7_Xa Ia Tul'!Z20+'[4]8_Xa Chu Mo'!Z20+'[4]9_Xa Ia KDam'!Z20+'[4]10_Off'!Z20+'[4]11_Off'!Z20+'[4]12_Off'!Z20+'[4]13_Off'!Z20+'[4]14_Off'!Z20+'[4]15_Off'!Z20</f>
        <v>0</v>
      </c>
      <c r="AA21" s="304">
        <f>'[4]1_Xa Ia Trok'!AA20+'[4]2_Xa Ia Mron'!AA20+'[4]3_Xa Kim Tan'!AA20+'[4]4_Xa Chu Rang'!AA20+'[4]5_Xa Po To'!AA20+'[4]6_Xa Ia Broai'!AA20+'[4]7_Xa Ia Tul'!AA20+'[4]8_Xa Chu Mo'!AA20+'[4]9_Xa Ia KDam'!AA20+'[4]10_Off'!AA20+'[4]11_Off'!AA20+'[4]12_Off'!AA20+'[4]13_Off'!AA20+'[4]14_Off'!AA20+'[4]15_Off'!AA20</f>
        <v>0</v>
      </c>
      <c r="AB21" s="304">
        <f>'[4]1_Xa Ia Trok'!AB20+'[4]2_Xa Ia Mron'!AB20+'[4]3_Xa Kim Tan'!AB20+'[4]4_Xa Chu Rang'!AB20+'[4]5_Xa Po To'!AB20+'[4]6_Xa Ia Broai'!AB20+'[4]7_Xa Ia Tul'!AB20+'[4]8_Xa Chu Mo'!AB20+'[4]9_Xa Ia KDam'!AB20+'[4]10_Off'!AB20+'[4]11_Off'!AB20+'[4]12_Off'!AB20+'[4]13_Off'!AB20+'[4]14_Off'!AB20+'[4]15_Off'!AB20</f>
        <v>0</v>
      </c>
      <c r="AC21" s="304">
        <f>'[4]1_Xa Ia Trok'!AC20+'[4]2_Xa Ia Mron'!AC20+'[4]3_Xa Kim Tan'!AC20+'[4]4_Xa Chu Rang'!AC20+'[4]5_Xa Po To'!AC20+'[4]6_Xa Ia Broai'!AC20+'[4]7_Xa Ia Tul'!AC20+'[4]8_Xa Chu Mo'!AC20+'[4]9_Xa Ia KDam'!AC20+'[4]10_Off'!AC20+'[4]11_Off'!AC20+'[4]12_Off'!AC20+'[4]13_Off'!AC20+'[4]14_Off'!AC20+'[4]15_Off'!AC20</f>
        <v>0</v>
      </c>
      <c r="AD21" s="304">
        <f>'[4]1_Xa Ia Trok'!AD20+'[4]2_Xa Ia Mron'!AD20+'[4]3_Xa Kim Tan'!AD20+'[4]4_Xa Chu Rang'!AD20+'[4]5_Xa Po To'!AD20+'[4]6_Xa Ia Broai'!AD20+'[4]7_Xa Ia Tul'!AD20+'[4]8_Xa Chu Mo'!AD20+'[4]9_Xa Ia KDam'!AD20+'[4]10_Off'!AD20+'[4]11_Off'!AD20+'[4]12_Off'!AD20+'[4]13_Off'!AD20+'[4]14_Off'!AD20+'[4]15_Off'!AD20</f>
        <v>0</v>
      </c>
      <c r="AE21" s="304">
        <f>'[4]1_Xa Ia Trok'!AE20+'[4]2_Xa Ia Mron'!AE20+'[4]3_Xa Kim Tan'!AE20+'[4]4_Xa Chu Rang'!AE20+'[4]5_Xa Po To'!AE20+'[4]6_Xa Ia Broai'!AE20+'[4]7_Xa Ia Tul'!AE20+'[4]8_Xa Chu Mo'!AE20+'[4]9_Xa Ia KDam'!AE20+'[4]10_Off'!AE20+'[4]11_Off'!AE20+'[4]12_Off'!AE20+'[4]13_Off'!AE20+'[4]14_Off'!AE20+'[4]15_Off'!AE20</f>
        <v>0</v>
      </c>
      <c r="AF21" s="304">
        <f>'[4]1_Xa Ia Trok'!AF20+'[4]2_Xa Ia Mron'!AF20+'[4]3_Xa Kim Tan'!AF20+'[4]4_Xa Chu Rang'!AF20+'[4]5_Xa Po To'!AF20+'[4]6_Xa Ia Broai'!AF20+'[4]7_Xa Ia Tul'!AF20+'[4]8_Xa Chu Mo'!AF20+'[4]9_Xa Ia KDam'!AF20+'[4]10_Off'!AF20+'[4]11_Off'!AF20+'[4]12_Off'!AF20+'[4]13_Off'!AF20+'[4]14_Off'!AF20+'[4]15_Off'!AF20</f>
        <v>0</v>
      </c>
      <c r="AG21" s="304">
        <f>'[4]1_Xa Ia Trok'!AG20+'[4]2_Xa Ia Mron'!AG20+'[4]3_Xa Kim Tan'!AG20+'[4]4_Xa Chu Rang'!AG20+'[4]5_Xa Po To'!AG20+'[4]6_Xa Ia Broai'!AG20+'[4]7_Xa Ia Tul'!AG20+'[4]8_Xa Chu Mo'!AG20+'[4]9_Xa Ia KDam'!AG20+'[4]10_Off'!AG20+'[4]11_Off'!AG20+'[4]12_Off'!AG20+'[4]13_Off'!AG20+'[4]14_Off'!AG20+'[4]15_Off'!AG20</f>
        <v>0</v>
      </c>
      <c r="AH21" s="304">
        <f>'[4]1_Xa Ia Trok'!AH20+'[4]2_Xa Ia Mron'!AH20+'[4]3_Xa Kim Tan'!AH20+'[4]4_Xa Chu Rang'!AH20+'[4]5_Xa Po To'!AH20+'[4]6_Xa Ia Broai'!AH20+'[4]7_Xa Ia Tul'!AH20+'[4]8_Xa Chu Mo'!AH20+'[4]9_Xa Ia KDam'!AH20+'[4]10_Off'!AH20+'[4]11_Off'!AH20+'[4]12_Off'!AH20+'[4]13_Off'!AH20+'[4]14_Off'!AH20+'[4]15_Off'!AH20</f>
        <v>0</v>
      </c>
      <c r="AI21" s="304">
        <f>'[4]1_Xa Ia Trok'!AI20+'[4]2_Xa Ia Mron'!AI20+'[4]3_Xa Kim Tan'!AI20+'[4]4_Xa Chu Rang'!AI20+'[4]5_Xa Po To'!AI20+'[4]6_Xa Ia Broai'!AI20+'[4]7_Xa Ia Tul'!AI20+'[4]8_Xa Chu Mo'!AI20+'[4]9_Xa Ia KDam'!AI20+'[4]10_Off'!AI20+'[4]11_Off'!AI20+'[4]12_Off'!AI20+'[4]13_Off'!AI20+'[4]14_Off'!AI20+'[4]15_Off'!AI20</f>
        <v>0</v>
      </c>
      <c r="AJ21" s="304">
        <f>'[4]1_Xa Ia Trok'!AJ20+'[4]2_Xa Ia Mron'!AJ20+'[4]3_Xa Kim Tan'!AJ20+'[4]4_Xa Chu Rang'!AJ20+'[4]5_Xa Po To'!AJ20+'[4]6_Xa Ia Broai'!AJ20+'[4]7_Xa Ia Tul'!AJ20+'[4]8_Xa Chu Mo'!AJ20+'[4]9_Xa Ia KDam'!AJ20+'[4]10_Off'!AJ20+'[4]11_Off'!AJ20+'[4]12_Off'!AJ20+'[4]13_Off'!AJ20+'[4]14_Off'!AJ20+'[4]15_Off'!AJ20</f>
        <v>0</v>
      </c>
      <c r="AK21" s="304">
        <f>'[4]1_Xa Ia Trok'!AK20+'[4]2_Xa Ia Mron'!AK20+'[4]3_Xa Kim Tan'!AK20+'[4]4_Xa Chu Rang'!AK20+'[4]5_Xa Po To'!AK20+'[4]6_Xa Ia Broai'!AK20+'[4]7_Xa Ia Tul'!AK20+'[4]8_Xa Chu Mo'!AK20+'[4]9_Xa Ia KDam'!AK20+'[4]10_Off'!AK20+'[4]11_Off'!AK20+'[4]12_Off'!AK20+'[4]13_Off'!AK20+'[4]14_Off'!AK20+'[4]15_Off'!AK20</f>
        <v>0</v>
      </c>
      <c r="AL21" s="304">
        <f>'[4]1_Xa Ia Trok'!AL20+'[4]2_Xa Ia Mron'!AL20+'[4]3_Xa Kim Tan'!AL20+'[4]4_Xa Chu Rang'!AL20+'[4]5_Xa Po To'!AL20+'[4]6_Xa Ia Broai'!AL20+'[4]7_Xa Ia Tul'!AL20+'[4]8_Xa Chu Mo'!AL20+'[4]9_Xa Ia KDam'!AL20+'[4]10_Off'!AL20+'[4]11_Off'!AL20+'[4]12_Off'!AL20+'[4]13_Off'!AL20+'[4]14_Off'!AL20+'[4]15_Off'!AL20</f>
        <v>0</v>
      </c>
      <c r="AM21" s="304">
        <f>'[4]1_Xa Ia Trok'!AM20+'[4]2_Xa Ia Mron'!AM20+'[4]3_Xa Kim Tan'!AM20+'[4]4_Xa Chu Rang'!AM20+'[4]5_Xa Po To'!AM20+'[4]6_Xa Ia Broai'!AM20+'[4]7_Xa Ia Tul'!AM20+'[4]8_Xa Chu Mo'!AM20+'[4]9_Xa Ia KDam'!AM20+'[4]10_Off'!AM20+'[4]11_Off'!AM20+'[4]12_Off'!AM20+'[4]13_Off'!AM20+'[4]14_Off'!AM20+'[4]15_Off'!AM20</f>
        <v>0</v>
      </c>
      <c r="AN21" s="304">
        <f>'[4]1_Xa Ia Trok'!AN20+'[4]2_Xa Ia Mron'!AN20+'[4]3_Xa Kim Tan'!AN20+'[4]4_Xa Chu Rang'!AN20+'[4]5_Xa Po To'!AN20+'[4]6_Xa Ia Broai'!AN20+'[4]7_Xa Ia Tul'!AN20+'[4]8_Xa Chu Mo'!AN20+'[4]9_Xa Ia KDam'!AN20+'[4]10_Off'!AN20+'[4]11_Off'!AN20+'[4]12_Off'!AN20+'[4]13_Off'!AN20+'[4]14_Off'!AN20+'[4]15_Off'!AN20</f>
        <v>0</v>
      </c>
      <c r="AO21" s="304">
        <f>'[4]1_Xa Ia Trok'!AO20+'[4]2_Xa Ia Mron'!AO20+'[4]3_Xa Kim Tan'!AO20+'[4]4_Xa Chu Rang'!AO20+'[4]5_Xa Po To'!AO20+'[4]6_Xa Ia Broai'!AO20+'[4]7_Xa Ia Tul'!AO20+'[4]8_Xa Chu Mo'!AO20+'[4]9_Xa Ia KDam'!AO20+'[4]10_Off'!AO20+'[4]11_Off'!AO20+'[4]12_Off'!AO20+'[4]13_Off'!AO20+'[4]14_Off'!AO20+'[4]15_Off'!AO20</f>
        <v>0</v>
      </c>
      <c r="AP21" s="304">
        <f>'[4]1_Xa Ia Trok'!AP20+'[4]2_Xa Ia Mron'!AP20+'[4]3_Xa Kim Tan'!AP20+'[4]4_Xa Chu Rang'!AP20+'[4]5_Xa Po To'!AP20+'[4]6_Xa Ia Broai'!AP20+'[4]7_Xa Ia Tul'!AP20+'[4]8_Xa Chu Mo'!AP20+'[4]9_Xa Ia KDam'!AP20+'[4]10_Off'!AP20+'[4]11_Off'!AP20+'[4]12_Off'!AP20+'[4]13_Off'!AP20+'[4]14_Off'!AP20+'[4]15_Off'!AP20</f>
        <v>0</v>
      </c>
      <c r="AQ21" s="498">
        <f>'[4]1_Xa Ia Trok'!AQ20+'[4]2_Xa Ia Mron'!AQ20+'[4]3_Xa Kim Tan'!AQ20+'[4]4_Xa Chu Rang'!AQ20+'[4]5_Xa Po To'!AQ20+'[4]6_Xa Ia Broai'!AQ20+'[4]7_Xa Ia Tul'!AQ20+'[4]8_Xa Chu Mo'!AQ20+'[4]9_Xa Ia KDam'!AQ20+'[4]10_Off'!AQ20+'[4]11_Off'!AQ20+'[4]12_Off'!AQ20+'[4]13_Off'!AQ20+'[4]14_Off'!AQ20+'[4]15_Off'!AQ20</f>
        <v>0</v>
      </c>
      <c r="AR21" s="304">
        <f>E21+P21+AQ21</f>
        <v>0</v>
      </c>
      <c r="AS21" s="624">
        <f>'[4]1_Xa Ia Trok'!AS20+'[4]2_Xa Ia Mron'!AS20+'[4]3_Xa Kim Tan'!AS20+'[4]4_Xa Chu Rang'!AS20+'[4]5_Xa Po To'!AS20+'[4]6_Xa Ia Broai'!AS20+'[4]7_Xa Ia Tul'!AS20+'[4]8_Xa Chu Mo'!AS20+'[4]9_Xa Ia KDam'!AS20+'[4]10_Off'!AS20+'[4]11_Off'!AS20+'[4]12_Off'!AS20+'[4]13_Off'!AS20+'[4]14_Off'!AS20+'[4]15_Off'!AS20</f>
        <v>27.571717</v>
      </c>
      <c r="AU21" s="137">
        <f t="shared" si="8"/>
        <v>0</v>
      </c>
      <c r="AV21" s="137">
        <f>'03 CH'!I22</f>
        <v>27.571717</v>
      </c>
      <c r="AW21" s="137">
        <f t="shared" si="6"/>
        <v>0</v>
      </c>
      <c r="AX21" s="137">
        <f t="shared" si="0"/>
        <v>0</v>
      </c>
      <c r="AY21" s="137">
        <f t="shared" si="1"/>
        <v>0</v>
      </c>
      <c r="BA21" s="137">
        <f>'03 CH'!K22</f>
        <v>0</v>
      </c>
      <c r="BC21" s="137">
        <f t="shared" si="7"/>
        <v>0</v>
      </c>
    </row>
    <row r="22" spans="1:57" s="113" customFormat="1" ht="15.95" customHeight="1" x14ac:dyDescent="0.25">
      <c r="A22" s="142">
        <v>2.2000000000000002</v>
      </c>
      <c r="B22" s="81" t="s">
        <v>48</v>
      </c>
      <c r="C22" s="82" t="s">
        <v>49</v>
      </c>
      <c r="D22" s="304">
        <f>'02 CH'!G22</f>
        <v>2.2799999999999998</v>
      </c>
      <c r="E22" s="498">
        <f t="shared" ref="E22:E47" si="9">SUM(F22:O22)-G22</f>
        <v>0</v>
      </c>
      <c r="F22" s="304">
        <f>'[4]1_Xa Ia Trok'!F21+'[4]2_Xa Ia Mron'!F21+'[4]3_Xa Kim Tan'!F21+'[4]4_Xa Chu Rang'!F21+'[4]5_Xa Po To'!F21+'[4]6_Xa Ia Broai'!F21+'[4]7_Xa Ia Tul'!F21+'[4]8_Xa Chu Mo'!F21+'[4]9_Xa Ia KDam'!F21+'[4]10_Off'!F21+'[4]11_Off'!F21+'[4]12_Off'!F21+'[4]13_Off'!F21+'[4]14_Off'!F21+'[4]15_Off'!F21</f>
        <v>0</v>
      </c>
      <c r="G22" s="304">
        <f>'[4]1_Xa Ia Trok'!G21+'[4]2_Xa Ia Mron'!G21+'[4]3_Xa Kim Tan'!G21+'[4]4_Xa Chu Rang'!G21+'[4]5_Xa Po To'!G21+'[4]6_Xa Ia Broai'!G21+'[4]7_Xa Ia Tul'!G21+'[4]8_Xa Chu Mo'!G21+'[4]9_Xa Ia KDam'!G21+'[4]10_Off'!G21+'[4]11_Off'!G21+'[4]12_Off'!G21+'[4]13_Off'!G21+'[4]14_Off'!G21+'[4]15_Off'!G21</f>
        <v>0</v>
      </c>
      <c r="H22" s="304">
        <f>'[4]1_Xa Ia Trok'!H21+'[4]2_Xa Ia Mron'!H21+'[4]3_Xa Kim Tan'!H21+'[4]4_Xa Chu Rang'!H21+'[4]5_Xa Po To'!H21+'[4]6_Xa Ia Broai'!H21+'[4]7_Xa Ia Tul'!H21+'[4]8_Xa Chu Mo'!H21+'[4]9_Xa Ia KDam'!H21+'[4]10_Off'!H21+'[4]11_Off'!H21+'[4]12_Off'!H21+'[4]13_Off'!H21+'[4]14_Off'!H21+'[4]15_Off'!H21</f>
        <v>0</v>
      </c>
      <c r="I22" s="304">
        <f>'[4]1_Xa Ia Trok'!I21+'[4]2_Xa Ia Mron'!I21+'[4]3_Xa Kim Tan'!I21+'[4]4_Xa Chu Rang'!I21+'[4]5_Xa Po To'!I21+'[4]6_Xa Ia Broai'!I21+'[4]7_Xa Ia Tul'!I21+'[4]8_Xa Chu Mo'!I21+'[4]9_Xa Ia KDam'!I21+'[4]10_Off'!I21+'[4]11_Off'!I21+'[4]12_Off'!I21+'[4]13_Off'!I21+'[4]14_Off'!I21+'[4]15_Off'!I21</f>
        <v>0</v>
      </c>
      <c r="J22" s="304">
        <f>'[4]1_Xa Ia Trok'!J21+'[4]2_Xa Ia Mron'!J21+'[4]3_Xa Kim Tan'!J21+'[4]4_Xa Chu Rang'!J21+'[4]5_Xa Po To'!J21+'[4]6_Xa Ia Broai'!J21+'[4]7_Xa Ia Tul'!J21+'[4]8_Xa Chu Mo'!J21+'[4]9_Xa Ia KDam'!J21+'[4]10_Off'!J21+'[4]11_Off'!J21+'[4]12_Off'!J21+'[4]13_Off'!J21+'[4]14_Off'!J21+'[4]15_Off'!J21</f>
        <v>0</v>
      </c>
      <c r="K22" s="304">
        <f>'[4]1_Xa Ia Trok'!K21+'[4]2_Xa Ia Mron'!K21+'[4]3_Xa Kim Tan'!K21+'[4]4_Xa Chu Rang'!K21+'[4]5_Xa Po To'!K21+'[4]6_Xa Ia Broai'!K21+'[4]7_Xa Ia Tul'!K21+'[4]8_Xa Chu Mo'!K21+'[4]9_Xa Ia KDam'!K21+'[4]10_Off'!K21+'[4]11_Off'!K21+'[4]12_Off'!K21+'[4]13_Off'!K21+'[4]14_Off'!K21+'[4]15_Off'!K21</f>
        <v>0</v>
      </c>
      <c r="L22" s="304">
        <f>'[4]1_Xa Ia Trok'!L21+'[4]2_Xa Ia Mron'!L21+'[4]3_Xa Kim Tan'!L21+'[4]4_Xa Chu Rang'!L21+'[4]5_Xa Po To'!L21+'[4]6_Xa Ia Broai'!L21+'[4]7_Xa Ia Tul'!L21+'[4]8_Xa Chu Mo'!L21+'[4]9_Xa Ia KDam'!L21+'[4]10_Off'!L21+'[4]11_Off'!L21+'[4]12_Off'!L21+'[4]13_Off'!L21+'[4]14_Off'!L21+'[4]15_Off'!L21</f>
        <v>0</v>
      </c>
      <c r="M22" s="304">
        <f>'[4]1_Xa Ia Trok'!M21+'[4]2_Xa Ia Mron'!M21+'[4]3_Xa Kim Tan'!M21+'[4]4_Xa Chu Rang'!M21+'[4]5_Xa Po To'!M21+'[4]6_Xa Ia Broai'!M21+'[4]7_Xa Ia Tul'!M21+'[4]8_Xa Chu Mo'!M21+'[4]9_Xa Ia KDam'!M21+'[4]10_Off'!M21+'[4]11_Off'!M21+'[4]12_Off'!M21+'[4]13_Off'!M21+'[4]14_Off'!M21+'[4]15_Off'!M21</f>
        <v>0</v>
      </c>
      <c r="N22" s="304">
        <f>'[4]1_Xa Ia Trok'!N21+'[4]2_Xa Ia Mron'!N21+'[4]3_Xa Kim Tan'!N21+'[4]4_Xa Chu Rang'!N21+'[4]5_Xa Po To'!N21+'[4]6_Xa Ia Broai'!N21+'[4]7_Xa Ia Tul'!N21+'[4]8_Xa Chu Mo'!N21+'[4]9_Xa Ia KDam'!N21+'[4]10_Off'!N21+'[4]11_Off'!N21+'[4]12_Off'!N21+'[4]13_Off'!N21+'[4]14_Off'!N21+'[4]15_Off'!N21</f>
        <v>0</v>
      </c>
      <c r="O22" s="304">
        <f>'[4]1_Xa Ia Trok'!O21+'[4]2_Xa Ia Mron'!O21+'[4]3_Xa Kim Tan'!O21+'[4]4_Xa Chu Rang'!O21+'[4]5_Xa Po To'!O21+'[4]6_Xa Ia Broai'!O21+'[4]7_Xa Ia Tul'!O21+'[4]8_Xa Chu Mo'!O21+'[4]9_Xa Ia KDam'!O21+'[4]10_Off'!O21+'[4]11_Off'!O21+'[4]12_Off'!O21+'[4]13_Off'!O21+'[4]14_Off'!O21+'[4]15_Off'!O21</f>
        <v>0</v>
      </c>
      <c r="P22" s="498">
        <f>SUM(Q22:AP22)-R22</f>
        <v>0</v>
      </c>
      <c r="Q22" s="304">
        <f>'[4]1_Xa Ia Trok'!Q21+'[4]2_Xa Ia Mron'!Q21+'[4]3_Xa Kim Tan'!Q21+'[4]4_Xa Chu Rang'!Q21+'[4]5_Xa Po To'!Q21+'[4]6_Xa Ia Broai'!Q21+'[4]7_Xa Ia Tul'!Q21+'[4]8_Xa Chu Mo'!Q21+'[4]9_Xa Ia KDam'!Q21+'[4]10_Off'!Q21+'[4]11_Off'!Q21+'[4]12_Off'!Q21+'[4]13_Off'!Q21+'[4]14_Off'!Q21+'[4]15_Off'!Q21</f>
        <v>0</v>
      </c>
      <c r="R22" s="514">
        <f>'[4]1_Xa Ia Trok'!R21+'[4]2_Xa Ia Mron'!R21+'[4]3_Xa Kim Tan'!R21+'[4]4_Xa Chu Rang'!R21+'[4]5_Xa Po To'!R21+'[4]6_Xa Ia Broai'!R21+'[4]7_Xa Ia Tul'!R21+'[4]8_Xa Chu Mo'!R21+'[4]9_Xa Ia KDam'!R21+'[4]10_Off'!R21+'[4]11_Off'!R21+'[4]12_Off'!R21+'[4]13_Off'!R21+'[4]14_Off'!R21+'[4]15_Off'!R21</f>
        <v>2.2799999999999998</v>
      </c>
      <c r="S22" s="304">
        <f>'[4]1_Xa Ia Trok'!S21+'[4]2_Xa Ia Mron'!S21+'[4]3_Xa Kim Tan'!S21+'[4]4_Xa Chu Rang'!S21+'[4]5_Xa Po To'!S21+'[4]6_Xa Ia Broai'!S21+'[4]7_Xa Ia Tul'!S21+'[4]8_Xa Chu Mo'!S21+'[4]9_Xa Ia KDam'!S21+'[4]10_Off'!S21+'[4]11_Off'!S21+'[4]12_Off'!S21+'[4]13_Off'!S21+'[4]14_Off'!S21+'[4]15_Off'!S21</f>
        <v>0</v>
      </c>
      <c r="T22" s="304">
        <f>'[4]1_Xa Ia Trok'!T21+'[4]2_Xa Ia Mron'!T21+'[4]3_Xa Kim Tan'!T21+'[4]4_Xa Chu Rang'!T21+'[4]5_Xa Po To'!T21+'[4]6_Xa Ia Broai'!T21+'[4]7_Xa Ia Tul'!T21+'[4]8_Xa Chu Mo'!T21+'[4]9_Xa Ia KDam'!T21+'[4]10_Off'!T21+'[4]11_Off'!T21+'[4]12_Off'!T21+'[4]13_Off'!T21+'[4]14_Off'!T21+'[4]15_Off'!T21</f>
        <v>0</v>
      </c>
      <c r="U22" s="304">
        <f>'[4]1_Xa Ia Trok'!U21+'[4]2_Xa Ia Mron'!U21+'[4]3_Xa Kim Tan'!U21+'[4]4_Xa Chu Rang'!U21+'[4]5_Xa Po To'!U21+'[4]6_Xa Ia Broai'!U21+'[4]7_Xa Ia Tul'!U21+'[4]8_Xa Chu Mo'!U21+'[4]9_Xa Ia KDam'!U21+'[4]10_Off'!U21+'[4]11_Off'!U21+'[4]12_Off'!U21+'[4]13_Off'!U21+'[4]14_Off'!U21+'[4]15_Off'!U21</f>
        <v>0</v>
      </c>
      <c r="V22" s="304">
        <f>'[4]1_Xa Ia Trok'!V21+'[4]2_Xa Ia Mron'!V21+'[4]3_Xa Kim Tan'!V21+'[4]4_Xa Chu Rang'!V21+'[4]5_Xa Po To'!V21+'[4]6_Xa Ia Broai'!V21+'[4]7_Xa Ia Tul'!V21+'[4]8_Xa Chu Mo'!V21+'[4]9_Xa Ia KDam'!V21+'[4]10_Off'!V21+'[4]11_Off'!V21+'[4]12_Off'!V21+'[4]13_Off'!V21+'[4]14_Off'!V21+'[4]15_Off'!V21</f>
        <v>0</v>
      </c>
      <c r="W22" s="304">
        <f>'[4]1_Xa Ia Trok'!W21+'[4]2_Xa Ia Mron'!W21+'[4]3_Xa Kim Tan'!W21+'[4]4_Xa Chu Rang'!W21+'[4]5_Xa Po To'!W21+'[4]6_Xa Ia Broai'!W21+'[4]7_Xa Ia Tul'!W21+'[4]8_Xa Chu Mo'!W21+'[4]9_Xa Ia KDam'!W21+'[4]10_Off'!W21+'[4]11_Off'!W21+'[4]12_Off'!W21+'[4]13_Off'!W21+'[4]14_Off'!W21+'[4]15_Off'!W21</f>
        <v>0</v>
      </c>
      <c r="X22" s="304">
        <f>'[4]1_Xa Ia Trok'!X21+'[4]2_Xa Ia Mron'!X21+'[4]3_Xa Kim Tan'!X21+'[4]4_Xa Chu Rang'!X21+'[4]5_Xa Po To'!X21+'[4]6_Xa Ia Broai'!X21+'[4]7_Xa Ia Tul'!X21+'[4]8_Xa Chu Mo'!X21+'[4]9_Xa Ia KDam'!X21+'[4]10_Off'!X21+'[4]11_Off'!X21+'[4]12_Off'!X21+'[4]13_Off'!X21+'[4]14_Off'!X21+'[4]15_Off'!X21</f>
        <v>0</v>
      </c>
      <c r="Y22" s="304">
        <f>'[4]1_Xa Ia Trok'!Y21+'[4]2_Xa Ia Mron'!Y21+'[4]3_Xa Kim Tan'!Y21+'[4]4_Xa Chu Rang'!Y21+'[4]5_Xa Po To'!Y21+'[4]6_Xa Ia Broai'!Y21+'[4]7_Xa Ia Tul'!Y21+'[4]8_Xa Chu Mo'!Y21+'[4]9_Xa Ia KDam'!Y21+'[4]10_Off'!Y21+'[4]11_Off'!Y21+'[4]12_Off'!Y21+'[4]13_Off'!Y21+'[4]14_Off'!Y21+'[4]15_Off'!Y21</f>
        <v>0</v>
      </c>
      <c r="Z22" s="304">
        <f>'[4]1_Xa Ia Trok'!Z21+'[4]2_Xa Ia Mron'!Z21+'[4]3_Xa Kim Tan'!Z21+'[4]4_Xa Chu Rang'!Z21+'[4]5_Xa Po To'!Z21+'[4]6_Xa Ia Broai'!Z21+'[4]7_Xa Ia Tul'!Z21+'[4]8_Xa Chu Mo'!Z21+'[4]9_Xa Ia KDam'!Z21+'[4]10_Off'!Z21+'[4]11_Off'!Z21+'[4]12_Off'!Z21+'[4]13_Off'!Z21+'[4]14_Off'!Z21+'[4]15_Off'!Z21</f>
        <v>0</v>
      </c>
      <c r="AA22" s="304">
        <f>'[4]1_Xa Ia Trok'!AA21+'[4]2_Xa Ia Mron'!AA21+'[4]3_Xa Kim Tan'!AA21+'[4]4_Xa Chu Rang'!AA21+'[4]5_Xa Po To'!AA21+'[4]6_Xa Ia Broai'!AA21+'[4]7_Xa Ia Tul'!AA21+'[4]8_Xa Chu Mo'!AA21+'[4]9_Xa Ia KDam'!AA21+'[4]10_Off'!AA21+'[4]11_Off'!AA21+'[4]12_Off'!AA21+'[4]13_Off'!AA21+'[4]14_Off'!AA21+'[4]15_Off'!AA21</f>
        <v>0</v>
      </c>
      <c r="AB22" s="304">
        <f>'[4]1_Xa Ia Trok'!AB21+'[4]2_Xa Ia Mron'!AB21+'[4]3_Xa Kim Tan'!AB21+'[4]4_Xa Chu Rang'!AB21+'[4]5_Xa Po To'!AB21+'[4]6_Xa Ia Broai'!AB21+'[4]7_Xa Ia Tul'!AB21+'[4]8_Xa Chu Mo'!AB21+'[4]9_Xa Ia KDam'!AB21+'[4]10_Off'!AB21+'[4]11_Off'!AB21+'[4]12_Off'!AB21+'[4]13_Off'!AB21+'[4]14_Off'!AB21+'[4]15_Off'!AB21</f>
        <v>0</v>
      </c>
      <c r="AC22" s="304">
        <f>'[4]1_Xa Ia Trok'!AC21+'[4]2_Xa Ia Mron'!AC21+'[4]3_Xa Kim Tan'!AC21+'[4]4_Xa Chu Rang'!AC21+'[4]5_Xa Po To'!AC21+'[4]6_Xa Ia Broai'!AC21+'[4]7_Xa Ia Tul'!AC21+'[4]8_Xa Chu Mo'!AC21+'[4]9_Xa Ia KDam'!AC21+'[4]10_Off'!AC21+'[4]11_Off'!AC21+'[4]12_Off'!AC21+'[4]13_Off'!AC21+'[4]14_Off'!AC21+'[4]15_Off'!AC21</f>
        <v>0</v>
      </c>
      <c r="AD22" s="304">
        <f>'[4]1_Xa Ia Trok'!AD21+'[4]2_Xa Ia Mron'!AD21+'[4]3_Xa Kim Tan'!AD21+'[4]4_Xa Chu Rang'!AD21+'[4]5_Xa Po To'!AD21+'[4]6_Xa Ia Broai'!AD21+'[4]7_Xa Ia Tul'!AD21+'[4]8_Xa Chu Mo'!AD21+'[4]9_Xa Ia KDam'!AD21+'[4]10_Off'!AD21+'[4]11_Off'!AD21+'[4]12_Off'!AD21+'[4]13_Off'!AD21+'[4]14_Off'!AD21+'[4]15_Off'!AD21</f>
        <v>0</v>
      </c>
      <c r="AE22" s="304">
        <f>'[4]1_Xa Ia Trok'!AE21+'[4]2_Xa Ia Mron'!AE21+'[4]3_Xa Kim Tan'!AE21+'[4]4_Xa Chu Rang'!AE21+'[4]5_Xa Po To'!AE21+'[4]6_Xa Ia Broai'!AE21+'[4]7_Xa Ia Tul'!AE21+'[4]8_Xa Chu Mo'!AE21+'[4]9_Xa Ia KDam'!AE21+'[4]10_Off'!AE21+'[4]11_Off'!AE21+'[4]12_Off'!AE21+'[4]13_Off'!AE21+'[4]14_Off'!AE21+'[4]15_Off'!AE21</f>
        <v>0</v>
      </c>
      <c r="AF22" s="304">
        <f>'[4]1_Xa Ia Trok'!AF21+'[4]2_Xa Ia Mron'!AF21+'[4]3_Xa Kim Tan'!AF21+'[4]4_Xa Chu Rang'!AF21+'[4]5_Xa Po To'!AF21+'[4]6_Xa Ia Broai'!AF21+'[4]7_Xa Ia Tul'!AF21+'[4]8_Xa Chu Mo'!AF21+'[4]9_Xa Ia KDam'!AF21+'[4]10_Off'!AF21+'[4]11_Off'!AF21+'[4]12_Off'!AF21+'[4]13_Off'!AF21+'[4]14_Off'!AF21+'[4]15_Off'!AF21</f>
        <v>0</v>
      </c>
      <c r="AG22" s="304">
        <f>'[4]1_Xa Ia Trok'!AG21+'[4]2_Xa Ia Mron'!AG21+'[4]3_Xa Kim Tan'!AG21+'[4]4_Xa Chu Rang'!AG21+'[4]5_Xa Po To'!AG21+'[4]6_Xa Ia Broai'!AG21+'[4]7_Xa Ia Tul'!AG21+'[4]8_Xa Chu Mo'!AG21+'[4]9_Xa Ia KDam'!AG21+'[4]10_Off'!AG21+'[4]11_Off'!AG21+'[4]12_Off'!AG21+'[4]13_Off'!AG21+'[4]14_Off'!AG21+'[4]15_Off'!AG21</f>
        <v>0</v>
      </c>
      <c r="AH22" s="304">
        <f>'[4]1_Xa Ia Trok'!AH21+'[4]2_Xa Ia Mron'!AH21+'[4]3_Xa Kim Tan'!AH21+'[4]4_Xa Chu Rang'!AH21+'[4]5_Xa Po To'!AH21+'[4]6_Xa Ia Broai'!AH21+'[4]7_Xa Ia Tul'!AH21+'[4]8_Xa Chu Mo'!AH21+'[4]9_Xa Ia KDam'!AH21+'[4]10_Off'!AH21+'[4]11_Off'!AH21+'[4]12_Off'!AH21+'[4]13_Off'!AH21+'[4]14_Off'!AH21+'[4]15_Off'!AH21</f>
        <v>0</v>
      </c>
      <c r="AI22" s="304">
        <f>'[4]1_Xa Ia Trok'!AI21+'[4]2_Xa Ia Mron'!AI21+'[4]3_Xa Kim Tan'!AI21+'[4]4_Xa Chu Rang'!AI21+'[4]5_Xa Po To'!AI21+'[4]6_Xa Ia Broai'!AI21+'[4]7_Xa Ia Tul'!AI21+'[4]8_Xa Chu Mo'!AI21+'[4]9_Xa Ia KDam'!AI21+'[4]10_Off'!AI21+'[4]11_Off'!AI21+'[4]12_Off'!AI21+'[4]13_Off'!AI21+'[4]14_Off'!AI21+'[4]15_Off'!AI21</f>
        <v>0</v>
      </c>
      <c r="AJ22" s="304">
        <f>'[4]1_Xa Ia Trok'!AJ21+'[4]2_Xa Ia Mron'!AJ21+'[4]3_Xa Kim Tan'!AJ21+'[4]4_Xa Chu Rang'!AJ21+'[4]5_Xa Po To'!AJ21+'[4]6_Xa Ia Broai'!AJ21+'[4]7_Xa Ia Tul'!AJ21+'[4]8_Xa Chu Mo'!AJ21+'[4]9_Xa Ia KDam'!AJ21+'[4]10_Off'!AJ21+'[4]11_Off'!AJ21+'[4]12_Off'!AJ21+'[4]13_Off'!AJ21+'[4]14_Off'!AJ21+'[4]15_Off'!AJ21</f>
        <v>0</v>
      </c>
      <c r="AK22" s="304">
        <f>'[4]1_Xa Ia Trok'!AK21+'[4]2_Xa Ia Mron'!AK21+'[4]3_Xa Kim Tan'!AK21+'[4]4_Xa Chu Rang'!AK21+'[4]5_Xa Po To'!AK21+'[4]6_Xa Ia Broai'!AK21+'[4]7_Xa Ia Tul'!AK21+'[4]8_Xa Chu Mo'!AK21+'[4]9_Xa Ia KDam'!AK21+'[4]10_Off'!AK21+'[4]11_Off'!AK21+'[4]12_Off'!AK21+'[4]13_Off'!AK21+'[4]14_Off'!AK21+'[4]15_Off'!AK21</f>
        <v>0</v>
      </c>
      <c r="AL22" s="304">
        <f>'[4]1_Xa Ia Trok'!AL21+'[4]2_Xa Ia Mron'!AL21+'[4]3_Xa Kim Tan'!AL21+'[4]4_Xa Chu Rang'!AL21+'[4]5_Xa Po To'!AL21+'[4]6_Xa Ia Broai'!AL21+'[4]7_Xa Ia Tul'!AL21+'[4]8_Xa Chu Mo'!AL21+'[4]9_Xa Ia KDam'!AL21+'[4]10_Off'!AL21+'[4]11_Off'!AL21+'[4]12_Off'!AL21+'[4]13_Off'!AL21+'[4]14_Off'!AL21+'[4]15_Off'!AL21</f>
        <v>0</v>
      </c>
      <c r="AM22" s="304">
        <f>'[4]1_Xa Ia Trok'!AM21+'[4]2_Xa Ia Mron'!AM21+'[4]3_Xa Kim Tan'!AM21+'[4]4_Xa Chu Rang'!AM21+'[4]5_Xa Po To'!AM21+'[4]6_Xa Ia Broai'!AM21+'[4]7_Xa Ia Tul'!AM21+'[4]8_Xa Chu Mo'!AM21+'[4]9_Xa Ia KDam'!AM21+'[4]10_Off'!AM21+'[4]11_Off'!AM21+'[4]12_Off'!AM21+'[4]13_Off'!AM21+'[4]14_Off'!AM21+'[4]15_Off'!AM21</f>
        <v>0</v>
      </c>
      <c r="AN22" s="304">
        <f>'[4]1_Xa Ia Trok'!AN21+'[4]2_Xa Ia Mron'!AN21+'[4]3_Xa Kim Tan'!AN21+'[4]4_Xa Chu Rang'!AN21+'[4]5_Xa Po To'!AN21+'[4]6_Xa Ia Broai'!AN21+'[4]7_Xa Ia Tul'!AN21+'[4]8_Xa Chu Mo'!AN21+'[4]9_Xa Ia KDam'!AN21+'[4]10_Off'!AN21+'[4]11_Off'!AN21+'[4]12_Off'!AN21+'[4]13_Off'!AN21+'[4]14_Off'!AN21+'[4]15_Off'!AN21</f>
        <v>0</v>
      </c>
      <c r="AO22" s="304">
        <f>'[4]1_Xa Ia Trok'!AO21+'[4]2_Xa Ia Mron'!AO21+'[4]3_Xa Kim Tan'!AO21+'[4]4_Xa Chu Rang'!AO21+'[4]5_Xa Po To'!AO21+'[4]6_Xa Ia Broai'!AO21+'[4]7_Xa Ia Tul'!AO21+'[4]8_Xa Chu Mo'!AO21+'[4]9_Xa Ia KDam'!AO21+'[4]10_Off'!AO21+'[4]11_Off'!AO21+'[4]12_Off'!AO21+'[4]13_Off'!AO21+'[4]14_Off'!AO21+'[4]15_Off'!AO21</f>
        <v>0</v>
      </c>
      <c r="AP22" s="304">
        <f>'[4]1_Xa Ia Trok'!AP21+'[4]2_Xa Ia Mron'!AP21+'[4]3_Xa Kim Tan'!AP21+'[4]4_Xa Chu Rang'!AP21+'[4]5_Xa Po To'!AP21+'[4]6_Xa Ia Broai'!AP21+'[4]7_Xa Ia Tul'!AP21+'[4]8_Xa Chu Mo'!AP21+'[4]9_Xa Ia KDam'!AP21+'[4]10_Off'!AP21+'[4]11_Off'!AP21+'[4]12_Off'!AP21+'[4]13_Off'!AP21+'[4]14_Off'!AP21+'[4]15_Off'!AP21</f>
        <v>0</v>
      </c>
      <c r="AQ22" s="498">
        <f>'[4]1_Xa Ia Trok'!AQ21+'[4]2_Xa Ia Mron'!AQ21+'[4]3_Xa Kim Tan'!AQ21+'[4]4_Xa Chu Rang'!AQ21+'[4]5_Xa Po To'!AQ21+'[4]6_Xa Ia Broai'!AQ21+'[4]7_Xa Ia Tul'!AQ21+'[4]8_Xa Chu Mo'!AQ21+'[4]9_Xa Ia KDam'!AQ21+'[4]10_Off'!AQ21+'[4]11_Off'!AQ21+'[4]12_Off'!AQ21+'[4]13_Off'!AQ21+'[4]14_Off'!AQ21+'[4]15_Off'!AQ21</f>
        <v>0</v>
      </c>
      <c r="AR22" s="304">
        <f t="shared" ref="AR22:AR46" si="10">E22+P22+AQ22</f>
        <v>0</v>
      </c>
      <c r="AS22" s="624">
        <f>'[4]1_Xa Ia Trok'!AS21+'[4]2_Xa Ia Mron'!AS21+'[4]3_Xa Kim Tan'!AS21+'[4]4_Xa Chu Rang'!AS21+'[4]5_Xa Po To'!AS21+'[4]6_Xa Ia Broai'!AS21+'[4]7_Xa Ia Tul'!AS21+'[4]8_Xa Chu Mo'!AS21+'[4]9_Xa Ia KDam'!AS21+'[4]10_Off'!AS21+'[4]11_Off'!AS21+'[4]12_Off'!AS21+'[4]13_Off'!AS21+'[4]14_Off'!AS21+'[4]15_Off'!AS21</f>
        <v>2.7399999999999984</v>
      </c>
      <c r="AU22" s="137">
        <f t="shared" si="8"/>
        <v>0.45999999999999863</v>
      </c>
      <c r="AV22" s="137">
        <f>'03 CH'!I23</f>
        <v>2.7399999999999984</v>
      </c>
      <c r="AW22" s="137">
        <f t="shared" si="6"/>
        <v>0</v>
      </c>
      <c r="AX22" s="137">
        <f t="shared" si="0"/>
        <v>0.45999999999999863</v>
      </c>
      <c r="BA22" s="137">
        <f>'03 CH'!K23</f>
        <v>0.45999999999999863</v>
      </c>
      <c r="BC22" s="137">
        <f t="shared" si="7"/>
        <v>0.45999999999999863</v>
      </c>
    </row>
    <row r="23" spans="1:57" s="113" customFormat="1" ht="15.95" customHeight="1" x14ac:dyDescent="0.25">
      <c r="A23" s="142">
        <v>2.2999999999999998</v>
      </c>
      <c r="B23" s="81" t="s">
        <v>50</v>
      </c>
      <c r="C23" s="82" t="s">
        <v>51</v>
      </c>
      <c r="D23" s="304">
        <f>'02 CH'!G23</f>
        <v>0</v>
      </c>
      <c r="E23" s="498">
        <f t="shared" si="9"/>
        <v>0</v>
      </c>
      <c r="F23" s="304">
        <f>'[4]1_Xa Ia Trok'!F22+'[4]2_Xa Ia Mron'!F22+'[4]3_Xa Kim Tan'!F22+'[4]4_Xa Chu Rang'!F22+'[4]5_Xa Po To'!F22+'[4]6_Xa Ia Broai'!F22+'[4]7_Xa Ia Tul'!F22+'[4]8_Xa Chu Mo'!F22+'[4]9_Xa Ia KDam'!F22+'[4]10_Off'!F22+'[4]11_Off'!F22+'[4]12_Off'!F22+'[4]13_Off'!F22+'[4]14_Off'!F22+'[4]15_Off'!F22</f>
        <v>0</v>
      </c>
      <c r="G23" s="304">
        <f>'[4]1_Xa Ia Trok'!G22+'[4]2_Xa Ia Mron'!G22+'[4]3_Xa Kim Tan'!G22+'[4]4_Xa Chu Rang'!G22+'[4]5_Xa Po To'!G22+'[4]6_Xa Ia Broai'!G22+'[4]7_Xa Ia Tul'!G22+'[4]8_Xa Chu Mo'!G22+'[4]9_Xa Ia KDam'!G22+'[4]10_Off'!G22+'[4]11_Off'!G22+'[4]12_Off'!G22+'[4]13_Off'!G22+'[4]14_Off'!G22+'[4]15_Off'!G22</f>
        <v>0</v>
      </c>
      <c r="H23" s="304">
        <f>'[4]1_Xa Ia Trok'!H22+'[4]2_Xa Ia Mron'!H22+'[4]3_Xa Kim Tan'!H22+'[4]4_Xa Chu Rang'!H22+'[4]5_Xa Po To'!H22+'[4]6_Xa Ia Broai'!H22+'[4]7_Xa Ia Tul'!H22+'[4]8_Xa Chu Mo'!H22+'[4]9_Xa Ia KDam'!H22+'[4]10_Off'!H22+'[4]11_Off'!H22+'[4]12_Off'!H22+'[4]13_Off'!H22+'[4]14_Off'!H22+'[4]15_Off'!H22</f>
        <v>0</v>
      </c>
      <c r="I23" s="304">
        <f>'[4]1_Xa Ia Trok'!I22+'[4]2_Xa Ia Mron'!I22+'[4]3_Xa Kim Tan'!I22+'[4]4_Xa Chu Rang'!I22+'[4]5_Xa Po To'!I22+'[4]6_Xa Ia Broai'!I22+'[4]7_Xa Ia Tul'!I22+'[4]8_Xa Chu Mo'!I22+'[4]9_Xa Ia KDam'!I22+'[4]10_Off'!I22+'[4]11_Off'!I22+'[4]12_Off'!I22+'[4]13_Off'!I22+'[4]14_Off'!I22+'[4]15_Off'!I22</f>
        <v>0</v>
      </c>
      <c r="J23" s="304">
        <f>'[4]1_Xa Ia Trok'!J22+'[4]2_Xa Ia Mron'!J22+'[4]3_Xa Kim Tan'!J22+'[4]4_Xa Chu Rang'!J22+'[4]5_Xa Po To'!J22+'[4]6_Xa Ia Broai'!J22+'[4]7_Xa Ia Tul'!J22+'[4]8_Xa Chu Mo'!J22+'[4]9_Xa Ia KDam'!J22+'[4]10_Off'!J22+'[4]11_Off'!J22+'[4]12_Off'!J22+'[4]13_Off'!J22+'[4]14_Off'!J22+'[4]15_Off'!J22</f>
        <v>0</v>
      </c>
      <c r="K23" s="304">
        <f>'[4]1_Xa Ia Trok'!K22+'[4]2_Xa Ia Mron'!K22+'[4]3_Xa Kim Tan'!K22+'[4]4_Xa Chu Rang'!K22+'[4]5_Xa Po To'!K22+'[4]6_Xa Ia Broai'!K22+'[4]7_Xa Ia Tul'!K22+'[4]8_Xa Chu Mo'!K22+'[4]9_Xa Ia KDam'!K22+'[4]10_Off'!K22+'[4]11_Off'!K22+'[4]12_Off'!K22+'[4]13_Off'!K22+'[4]14_Off'!K22+'[4]15_Off'!K22</f>
        <v>0</v>
      </c>
      <c r="L23" s="304">
        <f>'[4]1_Xa Ia Trok'!L22+'[4]2_Xa Ia Mron'!L22+'[4]3_Xa Kim Tan'!L22+'[4]4_Xa Chu Rang'!L22+'[4]5_Xa Po To'!L22+'[4]6_Xa Ia Broai'!L22+'[4]7_Xa Ia Tul'!L22+'[4]8_Xa Chu Mo'!L22+'[4]9_Xa Ia KDam'!L22+'[4]10_Off'!L22+'[4]11_Off'!L22+'[4]12_Off'!L22+'[4]13_Off'!L22+'[4]14_Off'!L22+'[4]15_Off'!L22</f>
        <v>0</v>
      </c>
      <c r="M23" s="304">
        <f>'[4]1_Xa Ia Trok'!M22+'[4]2_Xa Ia Mron'!M22+'[4]3_Xa Kim Tan'!M22+'[4]4_Xa Chu Rang'!M22+'[4]5_Xa Po To'!M22+'[4]6_Xa Ia Broai'!M22+'[4]7_Xa Ia Tul'!M22+'[4]8_Xa Chu Mo'!M22+'[4]9_Xa Ia KDam'!M22+'[4]10_Off'!M22+'[4]11_Off'!M22+'[4]12_Off'!M22+'[4]13_Off'!M22+'[4]14_Off'!M22+'[4]15_Off'!M22</f>
        <v>0</v>
      </c>
      <c r="N23" s="304">
        <f>'[4]1_Xa Ia Trok'!N22+'[4]2_Xa Ia Mron'!N22+'[4]3_Xa Kim Tan'!N22+'[4]4_Xa Chu Rang'!N22+'[4]5_Xa Po To'!N22+'[4]6_Xa Ia Broai'!N22+'[4]7_Xa Ia Tul'!N22+'[4]8_Xa Chu Mo'!N22+'[4]9_Xa Ia KDam'!N22+'[4]10_Off'!N22+'[4]11_Off'!N22+'[4]12_Off'!N22+'[4]13_Off'!N22+'[4]14_Off'!N22+'[4]15_Off'!N22</f>
        <v>0</v>
      </c>
      <c r="O23" s="304">
        <f>'[4]1_Xa Ia Trok'!O22+'[4]2_Xa Ia Mron'!O22+'[4]3_Xa Kim Tan'!O22+'[4]4_Xa Chu Rang'!O22+'[4]5_Xa Po To'!O22+'[4]6_Xa Ia Broai'!O22+'[4]7_Xa Ia Tul'!O22+'[4]8_Xa Chu Mo'!O22+'[4]9_Xa Ia KDam'!O22+'[4]10_Off'!O22+'[4]11_Off'!O22+'[4]12_Off'!O22+'[4]13_Off'!O22+'[4]14_Off'!O22+'[4]15_Off'!O22</f>
        <v>0</v>
      </c>
      <c r="P23" s="498">
        <f>SUM(Q23:AP23)-S23</f>
        <v>0</v>
      </c>
      <c r="Q23" s="304">
        <f>'[4]1_Xa Ia Trok'!Q22+'[4]2_Xa Ia Mron'!Q22+'[4]3_Xa Kim Tan'!Q22+'[4]4_Xa Chu Rang'!Q22+'[4]5_Xa Po To'!Q22+'[4]6_Xa Ia Broai'!Q22+'[4]7_Xa Ia Tul'!Q22+'[4]8_Xa Chu Mo'!Q22+'[4]9_Xa Ia KDam'!Q22+'[4]10_Off'!Q22+'[4]11_Off'!Q22+'[4]12_Off'!Q22+'[4]13_Off'!Q22+'[4]14_Off'!Q22+'[4]15_Off'!Q22</f>
        <v>0</v>
      </c>
      <c r="R23" s="304">
        <f>'[4]1_Xa Ia Trok'!R22+'[4]2_Xa Ia Mron'!R22+'[4]3_Xa Kim Tan'!R22+'[4]4_Xa Chu Rang'!R22+'[4]5_Xa Po To'!R22+'[4]6_Xa Ia Broai'!R22+'[4]7_Xa Ia Tul'!R22+'[4]8_Xa Chu Mo'!R22+'[4]9_Xa Ia KDam'!R22+'[4]10_Off'!R22+'[4]11_Off'!R22+'[4]12_Off'!R22+'[4]13_Off'!R22+'[4]14_Off'!R22+'[4]15_Off'!R22</f>
        <v>0</v>
      </c>
      <c r="S23" s="514">
        <f>'[4]1_Xa Ia Trok'!S22+'[4]2_Xa Ia Mron'!S22+'[4]3_Xa Kim Tan'!S22+'[4]4_Xa Chu Rang'!S22+'[4]5_Xa Po To'!S22+'[4]6_Xa Ia Broai'!S22+'[4]7_Xa Ia Tul'!S22+'[4]8_Xa Chu Mo'!S22+'[4]9_Xa Ia KDam'!S22+'[4]10_Off'!S22+'[4]11_Off'!S22+'[4]12_Off'!S22+'[4]13_Off'!S22+'[4]14_Off'!S22+'[4]15_Off'!S22</f>
        <v>0</v>
      </c>
      <c r="T23" s="304">
        <f>'[4]1_Xa Ia Trok'!T22+'[4]2_Xa Ia Mron'!T22+'[4]3_Xa Kim Tan'!T22+'[4]4_Xa Chu Rang'!T22+'[4]5_Xa Po To'!T22+'[4]6_Xa Ia Broai'!T22+'[4]7_Xa Ia Tul'!T22+'[4]8_Xa Chu Mo'!T22+'[4]9_Xa Ia KDam'!T22+'[4]10_Off'!T22+'[4]11_Off'!T22+'[4]12_Off'!T22+'[4]13_Off'!T22+'[4]14_Off'!T22+'[4]15_Off'!T22</f>
        <v>0</v>
      </c>
      <c r="U23" s="304">
        <f>'[4]1_Xa Ia Trok'!U22+'[4]2_Xa Ia Mron'!U22+'[4]3_Xa Kim Tan'!U22+'[4]4_Xa Chu Rang'!U22+'[4]5_Xa Po To'!U22+'[4]6_Xa Ia Broai'!U22+'[4]7_Xa Ia Tul'!U22+'[4]8_Xa Chu Mo'!U22+'[4]9_Xa Ia KDam'!U22+'[4]10_Off'!U22+'[4]11_Off'!U22+'[4]12_Off'!U22+'[4]13_Off'!U22+'[4]14_Off'!U22+'[4]15_Off'!U22</f>
        <v>0</v>
      </c>
      <c r="V23" s="304">
        <f>'[4]1_Xa Ia Trok'!V22+'[4]2_Xa Ia Mron'!V22+'[4]3_Xa Kim Tan'!V22+'[4]4_Xa Chu Rang'!V22+'[4]5_Xa Po To'!V22+'[4]6_Xa Ia Broai'!V22+'[4]7_Xa Ia Tul'!V22+'[4]8_Xa Chu Mo'!V22+'[4]9_Xa Ia KDam'!V22+'[4]10_Off'!V22+'[4]11_Off'!V22+'[4]12_Off'!V22+'[4]13_Off'!V22+'[4]14_Off'!V22+'[4]15_Off'!V22</f>
        <v>0</v>
      </c>
      <c r="W23" s="304">
        <f>'[4]1_Xa Ia Trok'!W22+'[4]2_Xa Ia Mron'!W22+'[4]3_Xa Kim Tan'!W22+'[4]4_Xa Chu Rang'!W22+'[4]5_Xa Po To'!W22+'[4]6_Xa Ia Broai'!W22+'[4]7_Xa Ia Tul'!W22+'[4]8_Xa Chu Mo'!W22+'[4]9_Xa Ia KDam'!W22+'[4]10_Off'!W22+'[4]11_Off'!W22+'[4]12_Off'!W22+'[4]13_Off'!W22+'[4]14_Off'!W22+'[4]15_Off'!W22</f>
        <v>0</v>
      </c>
      <c r="X23" s="304">
        <f>'[4]1_Xa Ia Trok'!X22+'[4]2_Xa Ia Mron'!X22+'[4]3_Xa Kim Tan'!X22+'[4]4_Xa Chu Rang'!X22+'[4]5_Xa Po To'!X22+'[4]6_Xa Ia Broai'!X22+'[4]7_Xa Ia Tul'!X22+'[4]8_Xa Chu Mo'!X22+'[4]9_Xa Ia KDam'!X22+'[4]10_Off'!X22+'[4]11_Off'!X22+'[4]12_Off'!X22+'[4]13_Off'!X22+'[4]14_Off'!X22+'[4]15_Off'!X22</f>
        <v>0</v>
      </c>
      <c r="Y23" s="304">
        <f>'[4]1_Xa Ia Trok'!Y22+'[4]2_Xa Ia Mron'!Y22+'[4]3_Xa Kim Tan'!Y22+'[4]4_Xa Chu Rang'!Y22+'[4]5_Xa Po To'!Y22+'[4]6_Xa Ia Broai'!Y22+'[4]7_Xa Ia Tul'!Y22+'[4]8_Xa Chu Mo'!Y22+'[4]9_Xa Ia KDam'!Y22+'[4]10_Off'!Y22+'[4]11_Off'!Y22+'[4]12_Off'!Y22+'[4]13_Off'!Y22+'[4]14_Off'!Y22+'[4]15_Off'!Y22</f>
        <v>0</v>
      </c>
      <c r="Z23" s="304">
        <f>'[4]1_Xa Ia Trok'!Z22+'[4]2_Xa Ia Mron'!Z22+'[4]3_Xa Kim Tan'!Z22+'[4]4_Xa Chu Rang'!Z22+'[4]5_Xa Po To'!Z22+'[4]6_Xa Ia Broai'!Z22+'[4]7_Xa Ia Tul'!Z22+'[4]8_Xa Chu Mo'!Z22+'[4]9_Xa Ia KDam'!Z22+'[4]10_Off'!Z22+'[4]11_Off'!Z22+'[4]12_Off'!Z22+'[4]13_Off'!Z22+'[4]14_Off'!Z22+'[4]15_Off'!Z22</f>
        <v>0</v>
      </c>
      <c r="AA23" s="304">
        <f>'[4]1_Xa Ia Trok'!AA22+'[4]2_Xa Ia Mron'!AA22+'[4]3_Xa Kim Tan'!AA22+'[4]4_Xa Chu Rang'!AA22+'[4]5_Xa Po To'!AA22+'[4]6_Xa Ia Broai'!AA22+'[4]7_Xa Ia Tul'!AA22+'[4]8_Xa Chu Mo'!AA22+'[4]9_Xa Ia KDam'!AA22+'[4]10_Off'!AA22+'[4]11_Off'!AA22+'[4]12_Off'!AA22+'[4]13_Off'!AA22+'[4]14_Off'!AA22+'[4]15_Off'!AA22</f>
        <v>0</v>
      </c>
      <c r="AB23" s="304">
        <f>'[4]1_Xa Ia Trok'!AB22+'[4]2_Xa Ia Mron'!AB22+'[4]3_Xa Kim Tan'!AB22+'[4]4_Xa Chu Rang'!AB22+'[4]5_Xa Po To'!AB22+'[4]6_Xa Ia Broai'!AB22+'[4]7_Xa Ia Tul'!AB22+'[4]8_Xa Chu Mo'!AB22+'[4]9_Xa Ia KDam'!AB22+'[4]10_Off'!AB22+'[4]11_Off'!AB22+'[4]12_Off'!AB22+'[4]13_Off'!AB22+'[4]14_Off'!AB22+'[4]15_Off'!AB22</f>
        <v>0</v>
      </c>
      <c r="AC23" s="304">
        <f>'[4]1_Xa Ia Trok'!AC22+'[4]2_Xa Ia Mron'!AC22+'[4]3_Xa Kim Tan'!AC22+'[4]4_Xa Chu Rang'!AC22+'[4]5_Xa Po To'!AC22+'[4]6_Xa Ia Broai'!AC22+'[4]7_Xa Ia Tul'!AC22+'[4]8_Xa Chu Mo'!AC22+'[4]9_Xa Ia KDam'!AC22+'[4]10_Off'!AC22+'[4]11_Off'!AC22+'[4]12_Off'!AC22+'[4]13_Off'!AC22+'[4]14_Off'!AC22+'[4]15_Off'!AC22</f>
        <v>0</v>
      </c>
      <c r="AD23" s="304">
        <f>'[4]1_Xa Ia Trok'!AD22+'[4]2_Xa Ia Mron'!AD22+'[4]3_Xa Kim Tan'!AD22+'[4]4_Xa Chu Rang'!AD22+'[4]5_Xa Po To'!AD22+'[4]6_Xa Ia Broai'!AD22+'[4]7_Xa Ia Tul'!AD22+'[4]8_Xa Chu Mo'!AD22+'[4]9_Xa Ia KDam'!AD22+'[4]10_Off'!AD22+'[4]11_Off'!AD22+'[4]12_Off'!AD22+'[4]13_Off'!AD22+'[4]14_Off'!AD22+'[4]15_Off'!AD22</f>
        <v>0</v>
      </c>
      <c r="AE23" s="304">
        <f>'[4]1_Xa Ia Trok'!AE22+'[4]2_Xa Ia Mron'!AE22+'[4]3_Xa Kim Tan'!AE22+'[4]4_Xa Chu Rang'!AE22+'[4]5_Xa Po To'!AE22+'[4]6_Xa Ia Broai'!AE22+'[4]7_Xa Ia Tul'!AE22+'[4]8_Xa Chu Mo'!AE22+'[4]9_Xa Ia KDam'!AE22+'[4]10_Off'!AE22+'[4]11_Off'!AE22+'[4]12_Off'!AE22+'[4]13_Off'!AE22+'[4]14_Off'!AE22+'[4]15_Off'!AE22</f>
        <v>0</v>
      </c>
      <c r="AF23" s="304">
        <f>'[4]1_Xa Ia Trok'!AF22+'[4]2_Xa Ia Mron'!AF22+'[4]3_Xa Kim Tan'!AF22+'[4]4_Xa Chu Rang'!AF22+'[4]5_Xa Po To'!AF22+'[4]6_Xa Ia Broai'!AF22+'[4]7_Xa Ia Tul'!AF22+'[4]8_Xa Chu Mo'!AF22+'[4]9_Xa Ia KDam'!AF22+'[4]10_Off'!AF22+'[4]11_Off'!AF22+'[4]12_Off'!AF22+'[4]13_Off'!AF22+'[4]14_Off'!AF22+'[4]15_Off'!AF22</f>
        <v>0</v>
      </c>
      <c r="AG23" s="304">
        <f>'[4]1_Xa Ia Trok'!AG22+'[4]2_Xa Ia Mron'!AG22+'[4]3_Xa Kim Tan'!AG22+'[4]4_Xa Chu Rang'!AG22+'[4]5_Xa Po To'!AG22+'[4]6_Xa Ia Broai'!AG22+'[4]7_Xa Ia Tul'!AG22+'[4]8_Xa Chu Mo'!AG22+'[4]9_Xa Ia KDam'!AG22+'[4]10_Off'!AG22+'[4]11_Off'!AG22+'[4]12_Off'!AG22+'[4]13_Off'!AG22+'[4]14_Off'!AG22+'[4]15_Off'!AG22</f>
        <v>0</v>
      </c>
      <c r="AH23" s="304">
        <f>'[4]1_Xa Ia Trok'!AH22+'[4]2_Xa Ia Mron'!AH22+'[4]3_Xa Kim Tan'!AH22+'[4]4_Xa Chu Rang'!AH22+'[4]5_Xa Po To'!AH22+'[4]6_Xa Ia Broai'!AH22+'[4]7_Xa Ia Tul'!AH22+'[4]8_Xa Chu Mo'!AH22+'[4]9_Xa Ia KDam'!AH22+'[4]10_Off'!AH22+'[4]11_Off'!AH22+'[4]12_Off'!AH22+'[4]13_Off'!AH22+'[4]14_Off'!AH22+'[4]15_Off'!AH22</f>
        <v>0</v>
      </c>
      <c r="AI23" s="304">
        <f>'[4]1_Xa Ia Trok'!AI22+'[4]2_Xa Ia Mron'!AI22+'[4]3_Xa Kim Tan'!AI22+'[4]4_Xa Chu Rang'!AI22+'[4]5_Xa Po To'!AI22+'[4]6_Xa Ia Broai'!AI22+'[4]7_Xa Ia Tul'!AI22+'[4]8_Xa Chu Mo'!AI22+'[4]9_Xa Ia KDam'!AI22+'[4]10_Off'!AI22+'[4]11_Off'!AI22+'[4]12_Off'!AI22+'[4]13_Off'!AI22+'[4]14_Off'!AI22+'[4]15_Off'!AI22</f>
        <v>0</v>
      </c>
      <c r="AJ23" s="304">
        <f>'[4]1_Xa Ia Trok'!AJ22+'[4]2_Xa Ia Mron'!AJ22+'[4]3_Xa Kim Tan'!AJ22+'[4]4_Xa Chu Rang'!AJ22+'[4]5_Xa Po To'!AJ22+'[4]6_Xa Ia Broai'!AJ22+'[4]7_Xa Ia Tul'!AJ22+'[4]8_Xa Chu Mo'!AJ22+'[4]9_Xa Ia KDam'!AJ22+'[4]10_Off'!AJ22+'[4]11_Off'!AJ22+'[4]12_Off'!AJ22+'[4]13_Off'!AJ22+'[4]14_Off'!AJ22+'[4]15_Off'!AJ22</f>
        <v>0</v>
      </c>
      <c r="AK23" s="304">
        <f>'[4]1_Xa Ia Trok'!AK22+'[4]2_Xa Ia Mron'!AK22+'[4]3_Xa Kim Tan'!AK22+'[4]4_Xa Chu Rang'!AK22+'[4]5_Xa Po To'!AK22+'[4]6_Xa Ia Broai'!AK22+'[4]7_Xa Ia Tul'!AK22+'[4]8_Xa Chu Mo'!AK22+'[4]9_Xa Ia KDam'!AK22+'[4]10_Off'!AK22+'[4]11_Off'!AK22+'[4]12_Off'!AK22+'[4]13_Off'!AK22+'[4]14_Off'!AK22+'[4]15_Off'!AK22</f>
        <v>0</v>
      </c>
      <c r="AL23" s="304">
        <f>'[4]1_Xa Ia Trok'!AL22+'[4]2_Xa Ia Mron'!AL22+'[4]3_Xa Kim Tan'!AL22+'[4]4_Xa Chu Rang'!AL22+'[4]5_Xa Po To'!AL22+'[4]6_Xa Ia Broai'!AL22+'[4]7_Xa Ia Tul'!AL22+'[4]8_Xa Chu Mo'!AL22+'[4]9_Xa Ia KDam'!AL22+'[4]10_Off'!AL22+'[4]11_Off'!AL22+'[4]12_Off'!AL22+'[4]13_Off'!AL22+'[4]14_Off'!AL22+'[4]15_Off'!AL22</f>
        <v>0</v>
      </c>
      <c r="AM23" s="304">
        <f>'[4]1_Xa Ia Trok'!AM22+'[4]2_Xa Ia Mron'!AM22+'[4]3_Xa Kim Tan'!AM22+'[4]4_Xa Chu Rang'!AM22+'[4]5_Xa Po To'!AM22+'[4]6_Xa Ia Broai'!AM22+'[4]7_Xa Ia Tul'!AM22+'[4]8_Xa Chu Mo'!AM22+'[4]9_Xa Ia KDam'!AM22+'[4]10_Off'!AM22+'[4]11_Off'!AM22+'[4]12_Off'!AM22+'[4]13_Off'!AM22+'[4]14_Off'!AM22+'[4]15_Off'!AM22</f>
        <v>0</v>
      </c>
      <c r="AN23" s="304">
        <f>'[4]1_Xa Ia Trok'!AN22+'[4]2_Xa Ia Mron'!AN22+'[4]3_Xa Kim Tan'!AN22+'[4]4_Xa Chu Rang'!AN22+'[4]5_Xa Po To'!AN22+'[4]6_Xa Ia Broai'!AN22+'[4]7_Xa Ia Tul'!AN22+'[4]8_Xa Chu Mo'!AN22+'[4]9_Xa Ia KDam'!AN22+'[4]10_Off'!AN22+'[4]11_Off'!AN22+'[4]12_Off'!AN22+'[4]13_Off'!AN22+'[4]14_Off'!AN22+'[4]15_Off'!AN22</f>
        <v>0</v>
      </c>
      <c r="AO23" s="304">
        <f>'[4]1_Xa Ia Trok'!AO22+'[4]2_Xa Ia Mron'!AO22+'[4]3_Xa Kim Tan'!AO22+'[4]4_Xa Chu Rang'!AO22+'[4]5_Xa Po To'!AO22+'[4]6_Xa Ia Broai'!AO22+'[4]7_Xa Ia Tul'!AO22+'[4]8_Xa Chu Mo'!AO22+'[4]9_Xa Ia KDam'!AO22+'[4]10_Off'!AO22+'[4]11_Off'!AO22+'[4]12_Off'!AO22+'[4]13_Off'!AO22+'[4]14_Off'!AO22+'[4]15_Off'!AO22</f>
        <v>0</v>
      </c>
      <c r="AP23" s="304">
        <f>'[4]1_Xa Ia Trok'!AP22+'[4]2_Xa Ia Mron'!AP22+'[4]3_Xa Kim Tan'!AP22+'[4]4_Xa Chu Rang'!AP22+'[4]5_Xa Po To'!AP22+'[4]6_Xa Ia Broai'!AP22+'[4]7_Xa Ia Tul'!AP22+'[4]8_Xa Chu Mo'!AP22+'[4]9_Xa Ia KDam'!AP22+'[4]10_Off'!AP22+'[4]11_Off'!AP22+'[4]12_Off'!AP22+'[4]13_Off'!AP22+'[4]14_Off'!AP22+'[4]15_Off'!AP22</f>
        <v>0</v>
      </c>
      <c r="AQ23" s="498">
        <f>'[4]1_Xa Ia Trok'!AQ22+'[4]2_Xa Ia Mron'!AQ22+'[4]3_Xa Kim Tan'!AQ22+'[4]4_Xa Chu Rang'!AQ22+'[4]5_Xa Po To'!AQ22+'[4]6_Xa Ia Broai'!AQ22+'[4]7_Xa Ia Tul'!AQ22+'[4]8_Xa Chu Mo'!AQ22+'[4]9_Xa Ia KDam'!AQ22+'[4]10_Off'!AQ22+'[4]11_Off'!AQ22+'[4]12_Off'!AQ22+'[4]13_Off'!AQ22+'[4]14_Off'!AQ22+'[4]15_Off'!AQ22</f>
        <v>0</v>
      </c>
      <c r="AR23" s="304">
        <f t="shared" si="10"/>
        <v>0</v>
      </c>
      <c r="AS23" s="304">
        <f>'[4]1_Xa Ia Trok'!AS22+'[4]2_Xa Ia Mron'!AS22+'[4]3_Xa Kim Tan'!AS22+'[4]4_Xa Chu Rang'!AS22+'[4]5_Xa Po To'!AS22+'[4]6_Xa Ia Broai'!AS22+'[4]7_Xa Ia Tul'!AS22+'[4]8_Xa Chu Mo'!AS22+'[4]9_Xa Ia KDam'!AS22+'[4]10_Off'!AS22+'[4]11_Off'!AS22+'[4]12_Off'!AS22+'[4]13_Off'!AS22+'[4]14_Off'!AS22+'[4]15_Off'!AS22</f>
        <v>0</v>
      </c>
      <c r="AU23" s="137">
        <f t="shared" si="8"/>
        <v>0</v>
      </c>
      <c r="AV23" s="137">
        <f>'03 CH'!I24</f>
        <v>0</v>
      </c>
      <c r="AW23" s="137">
        <f t="shared" si="6"/>
        <v>0</v>
      </c>
      <c r="AX23" s="137">
        <f t="shared" si="0"/>
        <v>0</v>
      </c>
      <c r="BA23" s="137">
        <f>'03 CH'!K24</f>
        <v>0</v>
      </c>
      <c r="BC23" s="137">
        <f t="shared" si="7"/>
        <v>0</v>
      </c>
    </row>
    <row r="24" spans="1:57" s="113" customFormat="1" ht="15.95" customHeight="1" x14ac:dyDescent="0.25">
      <c r="A24" s="142">
        <v>2.4</v>
      </c>
      <c r="B24" s="81" t="s">
        <v>52</v>
      </c>
      <c r="C24" s="82" t="s">
        <v>53</v>
      </c>
      <c r="D24" s="304">
        <v>0</v>
      </c>
      <c r="E24" s="498">
        <f t="shared" si="9"/>
        <v>0</v>
      </c>
      <c r="F24" s="304">
        <f>'[4]1_Xa Ia Trok'!F23+'[4]2_Xa Ia Mron'!F23+'[4]3_Xa Kim Tan'!F23+'[4]4_Xa Chu Rang'!F23+'[4]5_Xa Po To'!F23+'[4]6_Xa Ia Broai'!F23+'[4]7_Xa Ia Tul'!F23+'[4]8_Xa Chu Mo'!F23+'[4]9_Xa Ia KDam'!F23+'[4]10_Off'!F23+'[4]11_Off'!F23+'[4]12_Off'!F23+'[4]13_Off'!F23+'[4]14_Off'!F23+'[4]15_Off'!F23</f>
        <v>0</v>
      </c>
      <c r="G24" s="304">
        <f>'[4]1_Xa Ia Trok'!G23+'[4]2_Xa Ia Mron'!G23+'[4]3_Xa Kim Tan'!G23+'[4]4_Xa Chu Rang'!G23+'[4]5_Xa Po To'!G23+'[4]6_Xa Ia Broai'!G23+'[4]7_Xa Ia Tul'!G23+'[4]8_Xa Chu Mo'!G23+'[4]9_Xa Ia KDam'!G23+'[4]10_Off'!G23+'[4]11_Off'!G23+'[4]12_Off'!G23+'[4]13_Off'!G23+'[4]14_Off'!G23+'[4]15_Off'!G23</f>
        <v>0</v>
      </c>
      <c r="H24" s="304">
        <f>'[4]1_Xa Ia Trok'!H23+'[4]2_Xa Ia Mron'!H23+'[4]3_Xa Kim Tan'!H23+'[4]4_Xa Chu Rang'!H23+'[4]5_Xa Po To'!H23+'[4]6_Xa Ia Broai'!H23+'[4]7_Xa Ia Tul'!H23+'[4]8_Xa Chu Mo'!H23+'[4]9_Xa Ia KDam'!H23+'[4]10_Off'!H23+'[4]11_Off'!H23+'[4]12_Off'!H23+'[4]13_Off'!H23+'[4]14_Off'!H23+'[4]15_Off'!H23</f>
        <v>0</v>
      </c>
      <c r="I24" s="304">
        <f>'[4]1_Xa Ia Trok'!I23+'[4]2_Xa Ia Mron'!I23+'[4]3_Xa Kim Tan'!I23+'[4]4_Xa Chu Rang'!I23+'[4]5_Xa Po To'!I23+'[4]6_Xa Ia Broai'!I23+'[4]7_Xa Ia Tul'!I23+'[4]8_Xa Chu Mo'!I23+'[4]9_Xa Ia KDam'!I23+'[4]10_Off'!I23+'[4]11_Off'!I23+'[4]12_Off'!I23+'[4]13_Off'!I23+'[4]14_Off'!I23+'[4]15_Off'!I23</f>
        <v>0</v>
      </c>
      <c r="J24" s="304">
        <f>'[4]1_Xa Ia Trok'!J23+'[4]2_Xa Ia Mron'!J23+'[4]3_Xa Kim Tan'!J23+'[4]4_Xa Chu Rang'!J23+'[4]5_Xa Po To'!J23+'[4]6_Xa Ia Broai'!J23+'[4]7_Xa Ia Tul'!J23+'[4]8_Xa Chu Mo'!J23+'[4]9_Xa Ia KDam'!J23+'[4]10_Off'!J23+'[4]11_Off'!J23+'[4]12_Off'!J23+'[4]13_Off'!J23+'[4]14_Off'!J23+'[4]15_Off'!J23</f>
        <v>0</v>
      </c>
      <c r="K24" s="304">
        <f>'[4]1_Xa Ia Trok'!K23+'[4]2_Xa Ia Mron'!K23+'[4]3_Xa Kim Tan'!K23+'[4]4_Xa Chu Rang'!K23+'[4]5_Xa Po To'!K23+'[4]6_Xa Ia Broai'!K23+'[4]7_Xa Ia Tul'!K23+'[4]8_Xa Chu Mo'!K23+'[4]9_Xa Ia KDam'!K23+'[4]10_Off'!K23+'[4]11_Off'!K23+'[4]12_Off'!K23+'[4]13_Off'!K23+'[4]14_Off'!K23+'[4]15_Off'!K23</f>
        <v>0</v>
      </c>
      <c r="L24" s="304">
        <f>'[4]1_Xa Ia Trok'!L23+'[4]2_Xa Ia Mron'!L23+'[4]3_Xa Kim Tan'!L23+'[4]4_Xa Chu Rang'!L23+'[4]5_Xa Po To'!L23+'[4]6_Xa Ia Broai'!L23+'[4]7_Xa Ia Tul'!L23+'[4]8_Xa Chu Mo'!L23+'[4]9_Xa Ia KDam'!L23+'[4]10_Off'!L23+'[4]11_Off'!L23+'[4]12_Off'!L23+'[4]13_Off'!L23+'[4]14_Off'!L23+'[4]15_Off'!L23</f>
        <v>0</v>
      </c>
      <c r="M24" s="304">
        <f>'[4]1_Xa Ia Trok'!M23+'[4]2_Xa Ia Mron'!M23+'[4]3_Xa Kim Tan'!M23+'[4]4_Xa Chu Rang'!M23+'[4]5_Xa Po To'!M23+'[4]6_Xa Ia Broai'!M23+'[4]7_Xa Ia Tul'!M23+'[4]8_Xa Chu Mo'!M23+'[4]9_Xa Ia KDam'!M23+'[4]10_Off'!M23+'[4]11_Off'!M23+'[4]12_Off'!M23+'[4]13_Off'!M23+'[4]14_Off'!M23+'[4]15_Off'!M23</f>
        <v>0</v>
      </c>
      <c r="N24" s="304">
        <f>'[4]1_Xa Ia Trok'!N23+'[4]2_Xa Ia Mron'!N23+'[4]3_Xa Kim Tan'!N23+'[4]4_Xa Chu Rang'!N23+'[4]5_Xa Po To'!N23+'[4]6_Xa Ia Broai'!N23+'[4]7_Xa Ia Tul'!N23+'[4]8_Xa Chu Mo'!N23+'[4]9_Xa Ia KDam'!N23+'[4]10_Off'!N23+'[4]11_Off'!N23+'[4]12_Off'!N23+'[4]13_Off'!N23+'[4]14_Off'!N23+'[4]15_Off'!N23</f>
        <v>0</v>
      </c>
      <c r="O24" s="304">
        <f>'[4]1_Xa Ia Trok'!O23+'[4]2_Xa Ia Mron'!O23+'[4]3_Xa Kim Tan'!O23+'[4]4_Xa Chu Rang'!O23+'[4]5_Xa Po To'!O23+'[4]6_Xa Ia Broai'!O23+'[4]7_Xa Ia Tul'!O23+'[4]8_Xa Chu Mo'!O23+'[4]9_Xa Ia KDam'!O23+'[4]10_Off'!O23+'[4]11_Off'!O23+'[4]12_Off'!O23+'[4]13_Off'!O23+'[4]14_Off'!O23+'[4]15_Off'!O23</f>
        <v>0</v>
      </c>
      <c r="P24" s="498">
        <f>SUM(Q24:AP24)-T24</f>
        <v>0</v>
      </c>
      <c r="Q24" s="304">
        <f>'[4]1_Xa Ia Trok'!Q23+'[4]2_Xa Ia Mron'!Q23+'[4]3_Xa Kim Tan'!Q23+'[4]4_Xa Chu Rang'!Q23+'[4]5_Xa Po To'!Q23+'[4]6_Xa Ia Broai'!Q23+'[4]7_Xa Ia Tul'!Q23+'[4]8_Xa Chu Mo'!Q23+'[4]9_Xa Ia KDam'!Q23+'[4]10_Off'!Q23+'[4]11_Off'!Q23+'[4]12_Off'!Q23+'[4]13_Off'!Q23+'[4]14_Off'!Q23+'[4]15_Off'!Q23</f>
        <v>0</v>
      </c>
      <c r="R24" s="304">
        <f>'[4]1_Xa Ia Trok'!R23+'[4]2_Xa Ia Mron'!R23+'[4]3_Xa Kim Tan'!R23+'[4]4_Xa Chu Rang'!R23+'[4]5_Xa Po To'!R23+'[4]6_Xa Ia Broai'!R23+'[4]7_Xa Ia Tul'!R23+'[4]8_Xa Chu Mo'!R23+'[4]9_Xa Ia KDam'!R23+'[4]10_Off'!R23+'[4]11_Off'!R23+'[4]12_Off'!R23+'[4]13_Off'!R23+'[4]14_Off'!R23+'[4]15_Off'!R23</f>
        <v>0</v>
      </c>
      <c r="S24" s="304">
        <f>'[4]1_Xa Ia Trok'!S23+'[4]2_Xa Ia Mron'!S23+'[4]3_Xa Kim Tan'!S23+'[4]4_Xa Chu Rang'!S23+'[4]5_Xa Po To'!S23+'[4]6_Xa Ia Broai'!S23+'[4]7_Xa Ia Tul'!S23+'[4]8_Xa Chu Mo'!S23+'[4]9_Xa Ia KDam'!S23+'[4]10_Off'!S23+'[4]11_Off'!S23+'[4]12_Off'!S23+'[4]13_Off'!S23+'[4]14_Off'!S23+'[4]15_Off'!S23</f>
        <v>0</v>
      </c>
      <c r="T24" s="514">
        <f>'[4]1_Xa Ia Trok'!T23+'[4]2_Xa Ia Mron'!T23+'[4]3_Xa Kim Tan'!T23+'[4]4_Xa Chu Rang'!T23+'[4]5_Xa Po To'!T23+'[4]6_Xa Ia Broai'!T23+'[4]7_Xa Ia Tul'!T23+'[4]8_Xa Chu Mo'!T23+'[4]9_Xa Ia KDam'!T23+'[4]10_Off'!T23+'[4]11_Off'!T23+'[4]12_Off'!T23+'[4]13_Off'!T23+'[4]14_Off'!T23+'[4]15_Off'!T23</f>
        <v>0</v>
      </c>
      <c r="U24" s="304">
        <f>'[4]1_Xa Ia Trok'!U23+'[4]2_Xa Ia Mron'!U23+'[4]3_Xa Kim Tan'!U23+'[4]4_Xa Chu Rang'!U23+'[4]5_Xa Po To'!U23+'[4]6_Xa Ia Broai'!U23+'[4]7_Xa Ia Tul'!U23+'[4]8_Xa Chu Mo'!U23+'[4]9_Xa Ia KDam'!U23+'[4]10_Off'!U23+'[4]11_Off'!U23+'[4]12_Off'!U23+'[4]13_Off'!U23+'[4]14_Off'!U23+'[4]15_Off'!U23</f>
        <v>0</v>
      </c>
      <c r="V24" s="304">
        <f>'[4]1_Xa Ia Trok'!V23+'[4]2_Xa Ia Mron'!V23+'[4]3_Xa Kim Tan'!V23+'[4]4_Xa Chu Rang'!V23+'[4]5_Xa Po To'!V23+'[4]6_Xa Ia Broai'!V23+'[4]7_Xa Ia Tul'!V23+'[4]8_Xa Chu Mo'!V23+'[4]9_Xa Ia KDam'!V23+'[4]10_Off'!V23+'[4]11_Off'!V23+'[4]12_Off'!V23+'[4]13_Off'!V23+'[4]14_Off'!V23+'[4]15_Off'!V23</f>
        <v>0</v>
      </c>
      <c r="W24" s="304">
        <f>'[4]1_Xa Ia Trok'!W23+'[4]2_Xa Ia Mron'!W23+'[4]3_Xa Kim Tan'!W23+'[4]4_Xa Chu Rang'!W23+'[4]5_Xa Po To'!W23+'[4]6_Xa Ia Broai'!W23+'[4]7_Xa Ia Tul'!W23+'[4]8_Xa Chu Mo'!W23+'[4]9_Xa Ia KDam'!W23+'[4]10_Off'!W23+'[4]11_Off'!W23+'[4]12_Off'!W23+'[4]13_Off'!W23+'[4]14_Off'!W23+'[4]15_Off'!W23</f>
        <v>0</v>
      </c>
      <c r="X24" s="304">
        <f>'[4]1_Xa Ia Trok'!X23+'[4]2_Xa Ia Mron'!X23+'[4]3_Xa Kim Tan'!X23+'[4]4_Xa Chu Rang'!X23+'[4]5_Xa Po To'!X23+'[4]6_Xa Ia Broai'!X23+'[4]7_Xa Ia Tul'!X23+'[4]8_Xa Chu Mo'!X23+'[4]9_Xa Ia KDam'!X23+'[4]10_Off'!X23+'[4]11_Off'!X23+'[4]12_Off'!X23+'[4]13_Off'!X23+'[4]14_Off'!X23+'[4]15_Off'!X23</f>
        <v>0</v>
      </c>
      <c r="Y24" s="304">
        <f>'[4]1_Xa Ia Trok'!Y23+'[4]2_Xa Ia Mron'!Y23+'[4]3_Xa Kim Tan'!Y23+'[4]4_Xa Chu Rang'!Y23+'[4]5_Xa Po To'!Y23+'[4]6_Xa Ia Broai'!Y23+'[4]7_Xa Ia Tul'!Y23+'[4]8_Xa Chu Mo'!Y23+'[4]9_Xa Ia KDam'!Y23+'[4]10_Off'!Y23+'[4]11_Off'!Y23+'[4]12_Off'!Y23+'[4]13_Off'!Y23+'[4]14_Off'!Y23+'[4]15_Off'!Y23</f>
        <v>0</v>
      </c>
      <c r="Z24" s="304">
        <f>'[4]1_Xa Ia Trok'!Z23+'[4]2_Xa Ia Mron'!Z23+'[4]3_Xa Kim Tan'!Z23+'[4]4_Xa Chu Rang'!Z23+'[4]5_Xa Po To'!Z23+'[4]6_Xa Ia Broai'!Z23+'[4]7_Xa Ia Tul'!Z23+'[4]8_Xa Chu Mo'!Z23+'[4]9_Xa Ia KDam'!Z23+'[4]10_Off'!Z23+'[4]11_Off'!Z23+'[4]12_Off'!Z23+'[4]13_Off'!Z23+'[4]14_Off'!Z23+'[4]15_Off'!Z23</f>
        <v>0</v>
      </c>
      <c r="AA24" s="304">
        <f>'[4]1_Xa Ia Trok'!AA23+'[4]2_Xa Ia Mron'!AA23+'[4]3_Xa Kim Tan'!AA23+'[4]4_Xa Chu Rang'!AA23+'[4]5_Xa Po To'!AA23+'[4]6_Xa Ia Broai'!AA23+'[4]7_Xa Ia Tul'!AA23+'[4]8_Xa Chu Mo'!AA23+'[4]9_Xa Ia KDam'!AA23+'[4]10_Off'!AA23+'[4]11_Off'!AA23+'[4]12_Off'!AA23+'[4]13_Off'!AA23+'[4]14_Off'!AA23+'[4]15_Off'!AA23</f>
        <v>0</v>
      </c>
      <c r="AB24" s="304">
        <f>'[4]1_Xa Ia Trok'!AB23+'[4]2_Xa Ia Mron'!AB23+'[4]3_Xa Kim Tan'!AB23+'[4]4_Xa Chu Rang'!AB23+'[4]5_Xa Po To'!AB23+'[4]6_Xa Ia Broai'!AB23+'[4]7_Xa Ia Tul'!AB23+'[4]8_Xa Chu Mo'!AB23+'[4]9_Xa Ia KDam'!AB23+'[4]10_Off'!AB23+'[4]11_Off'!AB23+'[4]12_Off'!AB23+'[4]13_Off'!AB23+'[4]14_Off'!AB23+'[4]15_Off'!AB23</f>
        <v>0</v>
      </c>
      <c r="AC24" s="304">
        <f>'[4]1_Xa Ia Trok'!AC23+'[4]2_Xa Ia Mron'!AC23+'[4]3_Xa Kim Tan'!AC23+'[4]4_Xa Chu Rang'!AC23+'[4]5_Xa Po To'!AC23+'[4]6_Xa Ia Broai'!AC23+'[4]7_Xa Ia Tul'!AC23+'[4]8_Xa Chu Mo'!AC23+'[4]9_Xa Ia KDam'!AC23+'[4]10_Off'!AC23+'[4]11_Off'!AC23+'[4]12_Off'!AC23+'[4]13_Off'!AC23+'[4]14_Off'!AC23+'[4]15_Off'!AC23</f>
        <v>0</v>
      </c>
      <c r="AD24" s="304">
        <f>'[4]1_Xa Ia Trok'!AD23+'[4]2_Xa Ia Mron'!AD23+'[4]3_Xa Kim Tan'!AD23+'[4]4_Xa Chu Rang'!AD23+'[4]5_Xa Po To'!AD23+'[4]6_Xa Ia Broai'!AD23+'[4]7_Xa Ia Tul'!AD23+'[4]8_Xa Chu Mo'!AD23+'[4]9_Xa Ia KDam'!AD23+'[4]10_Off'!AD23+'[4]11_Off'!AD23+'[4]12_Off'!AD23+'[4]13_Off'!AD23+'[4]14_Off'!AD23+'[4]15_Off'!AD23</f>
        <v>0</v>
      </c>
      <c r="AE24" s="304">
        <f>'[4]1_Xa Ia Trok'!AE23+'[4]2_Xa Ia Mron'!AE23+'[4]3_Xa Kim Tan'!AE23+'[4]4_Xa Chu Rang'!AE23+'[4]5_Xa Po To'!AE23+'[4]6_Xa Ia Broai'!AE23+'[4]7_Xa Ia Tul'!AE23+'[4]8_Xa Chu Mo'!AE23+'[4]9_Xa Ia KDam'!AE23+'[4]10_Off'!AE23+'[4]11_Off'!AE23+'[4]12_Off'!AE23+'[4]13_Off'!AE23+'[4]14_Off'!AE23+'[4]15_Off'!AE23</f>
        <v>0</v>
      </c>
      <c r="AF24" s="304">
        <f>'[4]1_Xa Ia Trok'!AF23+'[4]2_Xa Ia Mron'!AF23+'[4]3_Xa Kim Tan'!AF23+'[4]4_Xa Chu Rang'!AF23+'[4]5_Xa Po To'!AF23+'[4]6_Xa Ia Broai'!AF23+'[4]7_Xa Ia Tul'!AF23+'[4]8_Xa Chu Mo'!AF23+'[4]9_Xa Ia KDam'!AF23+'[4]10_Off'!AF23+'[4]11_Off'!AF23+'[4]12_Off'!AF23+'[4]13_Off'!AF23+'[4]14_Off'!AF23+'[4]15_Off'!AF23</f>
        <v>0</v>
      </c>
      <c r="AG24" s="304">
        <f>'[4]1_Xa Ia Trok'!AG23+'[4]2_Xa Ia Mron'!AG23+'[4]3_Xa Kim Tan'!AG23+'[4]4_Xa Chu Rang'!AG23+'[4]5_Xa Po To'!AG23+'[4]6_Xa Ia Broai'!AG23+'[4]7_Xa Ia Tul'!AG23+'[4]8_Xa Chu Mo'!AG23+'[4]9_Xa Ia KDam'!AG23+'[4]10_Off'!AG23+'[4]11_Off'!AG23+'[4]12_Off'!AG23+'[4]13_Off'!AG23+'[4]14_Off'!AG23+'[4]15_Off'!AG23</f>
        <v>0</v>
      </c>
      <c r="AH24" s="304">
        <f>'[4]1_Xa Ia Trok'!AH23+'[4]2_Xa Ia Mron'!AH23+'[4]3_Xa Kim Tan'!AH23+'[4]4_Xa Chu Rang'!AH23+'[4]5_Xa Po To'!AH23+'[4]6_Xa Ia Broai'!AH23+'[4]7_Xa Ia Tul'!AH23+'[4]8_Xa Chu Mo'!AH23+'[4]9_Xa Ia KDam'!AH23+'[4]10_Off'!AH23+'[4]11_Off'!AH23+'[4]12_Off'!AH23+'[4]13_Off'!AH23+'[4]14_Off'!AH23+'[4]15_Off'!AH23</f>
        <v>0</v>
      </c>
      <c r="AI24" s="304">
        <f>'[4]1_Xa Ia Trok'!AI23+'[4]2_Xa Ia Mron'!AI23+'[4]3_Xa Kim Tan'!AI23+'[4]4_Xa Chu Rang'!AI23+'[4]5_Xa Po To'!AI23+'[4]6_Xa Ia Broai'!AI23+'[4]7_Xa Ia Tul'!AI23+'[4]8_Xa Chu Mo'!AI23+'[4]9_Xa Ia KDam'!AI23+'[4]10_Off'!AI23+'[4]11_Off'!AI23+'[4]12_Off'!AI23+'[4]13_Off'!AI23+'[4]14_Off'!AI23+'[4]15_Off'!AI23</f>
        <v>0</v>
      </c>
      <c r="AJ24" s="304">
        <f>'[4]1_Xa Ia Trok'!AJ23+'[4]2_Xa Ia Mron'!AJ23+'[4]3_Xa Kim Tan'!AJ23+'[4]4_Xa Chu Rang'!AJ23+'[4]5_Xa Po To'!AJ23+'[4]6_Xa Ia Broai'!AJ23+'[4]7_Xa Ia Tul'!AJ23+'[4]8_Xa Chu Mo'!AJ23+'[4]9_Xa Ia KDam'!AJ23+'[4]10_Off'!AJ23+'[4]11_Off'!AJ23+'[4]12_Off'!AJ23+'[4]13_Off'!AJ23+'[4]14_Off'!AJ23+'[4]15_Off'!AJ23</f>
        <v>0</v>
      </c>
      <c r="AK24" s="304">
        <f>'[4]1_Xa Ia Trok'!AK23+'[4]2_Xa Ia Mron'!AK23+'[4]3_Xa Kim Tan'!AK23+'[4]4_Xa Chu Rang'!AK23+'[4]5_Xa Po To'!AK23+'[4]6_Xa Ia Broai'!AK23+'[4]7_Xa Ia Tul'!AK23+'[4]8_Xa Chu Mo'!AK23+'[4]9_Xa Ia KDam'!AK23+'[4]10_Off'!AK23+'[4]11_Off'!AK23+'[4]12_Off'!AK23+'[4]13_Off'!AK23+'[4]14_Off'!AK23+'[4]15_Off'!AK23</f>
        <v>0</v>
      </c>
      <c r="AL24" s="304">
        <f>'[4]1_Xa Ia Trok'!AL23+'[4]2_Xa Ia Mron'!AL23+'[4]3_Xa Kim Tan'!AL23+'[4]4_Xa Chu Rang'!AL23+'[4]5_Xa Po To'!AL23+'[4]6_Xa Ia Broai'!AL23+'[4]7_Xa Ia Tul'!AL23+'[4]8_Xa Chu Mo'!AL23+'[4]9_Xa Ia KDam'!AL23+'[4]10_Off'!AL23+'[4]11_Off'!AL23+'[4]12_Off'!AL23+'[4]13_Off'!AL23+'[4]14_Off'!AL23+'[4]15_Off'!AL23</f>
        <v>0</v>
      </c>
      <c r="AM24" s="304">
        <f>'[4]1_Xa Ia Trok'!AM23+'[4]2_Xa Ia Mron'!AM23+'[4]3_Xa Kim Tan'!AM23+'[4]4_Xa Chu Rang'!AM23+'[4]5_Xa Po To'!AM23+'[4]6_Xa Ia Broai'!AM23+'[4]7_Xa Ia Tul'!AM23+'[4]8_Xa Chu Mo'!AM23+'[4]9_Xa Ia KDam'!AM23+'[4]10_Off'!AM23+'[4]11_Off'!AM23+'[4]12_Off'!AM23+'[4]13_Off'!AM23+'[4]14_Off'!AM23+'[4]15_Off'!AM23</f>
        <v>0</v>
      </c>
      <c r="AN24" s="304">
        <f>'[4]1_Xa Ia Trok'!AN23+'[4]2_Xa Ia Mron'!AN23+'[4]3_Xa Kim Tan'!AN23+'[4]4_Xa Chu Rang'!AN23+'[4]5_Xa Po To'!AN23+'[4]6_Xa Ia Broai'!AN23+'[4]7_Xa Ia Tul'!AN23+'[4]8_Xa Chu Mo'!AN23+'[4]9_Xa Ia KDam'!AN23+'[4]10_Off'!AN23+'[4]11_Off'!AN23+'[4]12_Off'!AN23+'[4]13_Off'!AN23+'[4]14_Off'!AN23+'[4]15_Off'!AN23</f>
        <v>0</v>
      </c>
      <c r="AO24" s="304">
        <f>'[4]1_Xa Ia Trok'!AO23+'[4]2_Xa Ia Mron'!AO23+'[4]3_Xa Kim Tan'!AO23+'[4]4_Xa Chu Rang'!AO23+'[4]5_Xa Po To'!AO23+'[4]6_Xa Ia Broai'!AO23+'[4]7_Xa Ia Tul'!AO23+'[4]8_Xa Chu Mo'!AO23+'[4]9_Xa Ia KDam'!AO23+'[4]10_Off'!AO23+'[4]11_Off'!AO23+'[4]12_Off'!AO23+'[4]13_Off'!AO23+'[4]14_Off'!AO23+'[4]15_Off'!AO23</f>
        <v>0</v>
      </c>
      <c r="AP24" s="304">
        <f>'[4]1_Xa Ia Trok'!AP23+'[4]2_Xa Ia Mron'!AP23+'[4]3_Xa Kim Tan'!AP23+'[4]4_Xa Chu Rang'!AP23+'[4]5_Xa Po To'!AP23+'[4]6_Xa Ia Broai'!AP23+'[4]7_Xa Ia Tul'!AP23+'[4]8_Xa Chu Mo'!AP23+'[4]9_Xa Ia KDam'!AP23+'[4]10_Off'!AP23+'[4]11_Off'!AP23+'[4]12_Off'!AP23+'[4]13_Off'!AP23+'[4]14_Off'!AP23+'[4]15_Off'!AP23</f>
        <v>0</v>
      </c>
      <c r="AQ24" s="498">
        <f>'[4]1_Xa Ia Trok'!AQ23+'[4]2_Xa Ia Mron'!AQ23+'[4]3_Xa Kim Tan'!AQ23+'[4]4_Xa Chu Rang'!AQ23+'[4]5_Xa Po To'!AQ23+'[4]6_Xa Ia Broai'!AQ23+'[4]7_Xa Ia Tul'!AQ23+'[4]8_Xa Chu Mo'!AQ23+'[4]9_Xa Ia KDam'!AQ23+'[4]10_Off'!AQ23+'[4]11_Off'!AQ23+'[4]12_Off'!AQ23+'[4]13_Off'!AQ23+'[4]14_Off'!AQ23+'[4]15_Off'!AQ23</f>
        <v>0</v>
      </c>
      <c r="AR24" s="304">
        <f t="shared" si="10"/>
        <v>0</v>
      </c>
      <c r="AS24" s="304">
        <f>'[4]1_Xa Ia Trok'!AS23+'[4]2_Xa Ia Mron'!AS23+'[4]3_Xa Kim Tan'!AS23+'[4]4_Xa Chu Rang'!AS23+'[4]5_Xa Po To'!AS23+'[4]6_Xa Ia Broai'!AS23+'[4]7_Xa Ia Tul'!AS23+'[4]8_Xa Chu Mo'!AS23+'[4]9_Xa Ia KDam'!AS23+'[4]10_Off'!AS23+'[4]11_Off'!AS23+'[4]12_Off'!AS23+'[4]13_Off'!AS23+'[4]14_Off'!AS23+'[4]15_Off'!AS23</f>
        <v>0</v>
      </c>
      <c r="AU24" s="137">
        <f t="shared" si="8"/>
        <v>0</v>
      </c>
      <c r="AV24" s="137">
        <f>'03 CH'!I25</f>
        <v>0</v>
      </c>
      <c r="AW24" s="137">
        <f t="shared" si="6"/>
        <v>0</v>
      </c>
      <c r="AX24" s="137">
        <f t="shared" si="0"/>
        <v>0</v>
      </c>
      <c r="BA24" s="137" t="e">
        <f>'03 CH'!K25</f>
        <v>#REF!</v>
      </c>
      <c r="BC24" s="137">
        <f t="shared" si="7"/>
        <v>0</v>
      </c>
    </row>
    <row r="25" spans="1:57" s="113" customFormat="1" ht="15.95" customHeight="1" x14ac:dyDescent="0.25">
      <c r="A25" s="142">
        <v>2.5</v>
      </c>
      <c r="B25" s="81" t="s">
        <v>54</v>
      </c>
      <c r="C25" s="82" t="s">
        <v>55</v>
      </c>
      <c r="D25" s="304">
        <f>'02 CH'!G24</f>
        <v>0</v>
      </c>
      <c r="E25" s="498">
        <f t="shared" si="9"/>
        <v>0</v>
      </c>
      <c r="F25" s="304">
        <f>'[4]1_Xa Ia Trok'!F24+'[4]2_Xa Ia Mron'!F24+'[4]3_Xa Kim Tan'!F24+'[4]4_Xa Chu Rang'!F24+'[4]5_Xa Po To'!F24+'[4]6_Xa Ia Broai'!F24+'[4]7_Xa Ia Tul'!F24+'[4]8_Xa Chu Mo'!F24+'[4]9_Xa Ia KDam'!F24+'[4]10_Off'!F24+'[4]11_Off'!F24+'[4]12_Off'!F24+'[4]13_Off'!F24+'[4]14_Off'!F24+'[4]15_Off'!F24</f>
        <v>0</v>
      </c>
      <c r="G25" s="304">
        <f>'[4]1_Xa Ia Trok'!G24+'[4]2_Xa Ia Mron'!G24+'[4]3_Xa Kim Tan'!G24+'[4]4_Xa Chu Rang'!G24+'[4]5_Xa Po To'!G24+'[4]6_Xa Ia Broai'!G24+'[4]7_Xa Ia Tul'!G24+'[4]8_Xa Chu Mo'!G24+'[4]9_Xa Ia KDam'!G24+'[4]10_Off'!G24+'[4]11_Off'!G24+'[4]12_Off'!G24+'[4]13_Off'!G24+'[4]14_Off'!G24+'[4]15_Off'!G24</f>
        <v>0</v>
      </c>
      <c r="H25" s="304">
        <f>'[4]1_Xa Ia Trok'!H24+'[4]2_Xa Ia Mron'!H24+'[4]3_Xa Kim Tan'!H24+'[4]4_Xa Chu Rang'!H24+'[4]5_Xa Po To'!H24+'[4]6_Xa Ia Broai'!H24+'[4]7_Xa Ia Tul'!H24+'[4]8_Xa Chu Mo'!H24+'[4]9_Xa Ia KDam'!H24+'[4]10_Off'!H24+'[4]11_Off'!H24+'[4]12_Off'!H24+'[4]13_Off'!H24+'[4]14_Off'!H24+'[4]15_Off'!H24</f>
        <v>0</v>
      </c>
      <c r="I25" s="304">
        <f>'[4]1_Xa Ia Trok'!I24+'[4]2_Xa Ia Mron'!I24+'[4]3_Xa Kim Tan'!I24+'[4]4_Xa Chu Rang'!I24+'[4]5_Xa Po To'!I24+'[4]6_Xa Ia Broai'!I24+'[4]7_Xa Ia Tul'!I24+'[4]8_Xa Chu Mo'!I24+'[4]9_Xa Ia KDam'!I24+'[4]10_Off'!I24+'[4]11_Off'!I24+'[4]12_Off'!I24+'[4]13_Off'!I24+'[4]14_Off'!I24+'[4]15_Off'!I24</f>
        <v>0</v>
      </c>
      <c r="J25" s="304">
        <f>'[4]1_Xa Ia Trok'!J24+'[4]2_Xa Ia Mron'!J24+'[4]3_Xa Kim Tan'!J24+'[4]4_Xa Chu Rang'!J24+'[4]5_Xa Po To'!J24+'[4]6_Xa Ia Broai'!J24+'[4]7_Xa Ia Tul'!J24+'[4]8_Xa Chu Mo'!J24+'[4]9_Xa Ia KDam'!J24+'[4]10_Off'!J24+'[4]11_Off'!J24+'[4]12_Off'!J24+'[4]13_Off'!J24+'[4]14_Off'!J24+'[4]15_Off'!J24</f>
        <v>0</v>
      </c>
      <c r="K25" s="304">
        <f>'[4]1_Xa Ia Trok'!K24+'[4]2_Xa Ia Mron'!K24+'[4]3_Xa Kim Tan'!K24+'[4]4_Xa Chu Rang'!K24+'[4]5_Xa Po To'!K24+'[4]6_Xa Ia Broai'!K24+'[4]7_Xa Ia Tul'!K24+'[4]8_Xa Chu Mo'!K24+'[4]9_Xa Ia KDam'!K24+'[4]10_Off'!K24+'[4]11_Off'!K24+'[4]12_Off'!K24+'[4]13_Off'!K24+'[4]14_Off'!K24+'[4]15_Off'!K24</f>
        <v>0</v>
      </c>
      <c r="L25" s="304">
        <f>'[4]1_Xa Ia Trok'!L24+'[4]2_Xa Ia Mron'!L24+'[4]3_Xa Kim Tan'!L24+'[4]4_Xa Chu Rang'!L24+'[4]5_Xa Po To'!L24+'[4]6_Xa Ia Broai'!L24+'[4]7_Xa Ia Tul'!L24+'[4]8_Xa Chu Mo'!L24+'[4]9_Xa Ia KDam'!L24+'[4]10_Off'!L24+'[4]11_Off'!L24+'[4]12_Off'!L24+'[4]13_Off'!L24+'[4]14_Off'!L24+'[4]15_Off'!L24</f>
        <v>0</v>
      </c>
      <c r="M25" s="304">
        <f>'[4]1_Xa Ia Trok'!M24+'[4]2_Xa Ia Mron'!M24+'[4]3_Xa Kim Tan'!M24+'[4]4_Xa Chu Rang'!M24+'[4]5_Xa Po To'!M24+'[4]6_Xa Ia Broai'!M24+'[4]7_Xa Ia Tul'!M24+'[4]8_Xa Chu Mo'!M24+'[4]9_Xa Ia KDam'!M24+'[4]10_Off'!M24+'[4]11_Off'!M24+'[4]12_Off'!M24+'[4]13_Off'!M24+'[4]14_Off'!M24+'[4]15_Off'!M24</f>
        <v>0</v>
      </c>
      <c r="N25" s="304">
        <f>'[4]1_Xa Ia Trok'!N24+'[4]2_Xa Ia Mron'!N24+'[4]3_Xa Kim Tan'!N24+'[4]4_Xa Chu Rang'!N24+'[4]5_Xa Po To'!N24+'[4]6_Xa Ia Broai'!N24+'[4]7_Xa Ia Tul'!N24+'[4]8_Xa Chu Mo'!N24+'[4]9_Xa Ia KDam'!N24+'[4]10_Off'!N24+'[4]11_Off'!N24+'[4]12_Off'!N24+'[4]13_Off'!N24+'[4]14_Off'!N24+'[4]15_Off'!N24</f>
        <v>0</v>
      </c>
      <c r="O25" s="304">
        <f>'[4]1_Xa Ia Trok'!O24+'[4]2_Xa Ia Mron'!O24+'[4]3_Xa Kim Tan'!O24+'[4]4_Xa Chu Rang'!O24+'[4]5_Xa Po To'!O24+'[4]6_Xa Ia Broai'!O24+'[4]7_Xa Ia Tul'!O24+'[4]8_Xa Chu Mo'!O24+'[4]9_Xa Ia KDam'!O24+'[4]10_Off'!O24+'[4]11_Off'!O24+'[4]12_Off'!O24+'[4]13_Off'!O24+'[4]14_Off'!O24+'[4]15_Off'!O24</f>
        <v>0</v>
      </c>
      <c r="P25" s="498">
        <f>SUM(Q25:AP25)-U25</f>
        <v>0</v>
      </c>
      <c r="Q25" s="304">
        <f>'[4]1_Xa Ia Trok'!Q24+'[4]2_Xa Ia Mron'!Q24+'[4]3_Xa Kim Tan'!Q24+'[4]4_Xa Chu Rang'!Q24+'[4]5_Xa Po To'!Q24+'[4]6_Xa Ia Broai'!Q24+'[4]7_Xa Ia Tul'!Q24+'[4]8_Xa Chu Mo'!Q24+'[4]9_Xa Ia KDam'!Q24+'[4]10_Off'!Q24+'[4]11_Off'!Q24+'[4]12_Off'!Q24+'[4]13_Off'!Q24+'[4]14_Off'!Q24+'[4]15_Off'!Q24</f>
        <v>0</v>
      </c>
      <c r="R25" s="304">
        <f>'[4]1_Xa Ia Trok'!R24+'[4]2_Xa Ia Mron'!R24+'[4]3_Xa Kim Tan'!R24+'[4]4_Xa Chu Rang'!R24+'[4]5_Xa Po To'!R24+'[4]6_Xa Ia Broai'!R24+'[4]7_Xa Ia Tul'!R24+'[4]8_Xa Chu Mo'!R24+'[4]9_Xa Ia KDam'!R24+'[4]10_Off'!R24+'[4]11_Off'!R24+'[4]12_Off'!R24+'[4]13_Off'!R24+'[4]14_Off'!R24+'[4]15_Off'!R24</f>
        <v>0</v>
      </c>
      <c r="S25" s="304">
        <f>'[4]1_Xa Ia Trok'!S24+'[4]2_Xa Ia Mron'!S24+'[4]3_Xa Kim Tan'!S24+'[4]4_Xa Chu Rang'!S24+'[4]5_Xa Po To'!S24+'[4]6_Xa Ia Broai'!S24+'[4]7_Xa Ia Tul'!S24+'[4]8_Xa Chu Mo'!S24+'[4]9_Xa Ia KDam'!S24+'[4]10_Off'!S24+'[4]11_Off'!S24+'[4]12_Off'!S24+'[4]13_Off'!S24+'[4]14_Off'!S24+'[4]15_Off'!S24</f>
        <v>0</v>
      </c>
      <c r="T25" s="304">
        <f>'[4]1_Xa Ia Trok'!T24+'[4]2_Xa Ia Mron'!T24+'[4]3_Xa Kim Tan'!T24+'[4]4_Xa Chu Rang'!T24+'[4]5_Xa Po To'!T24+'[4]6_Xa Ia Broai'!T24+'[4]7_Xa Ia Tul'!T24+'[4]8_Xa Chu Mo'!T24+'[4]9_Xa Ia KDam'!T24+'[4]10_Off'!T24+'[4]11_Off'!T24+'[4]12_Off'!T24+'[4]13_Off'!T24+'[4]14_Off'!T24+'[4]15_Off'!T24</f>
        <v>0</v>
      </c>
      <c r="U25" s="514">
        <f>'[4]1_Xa Ia Trok'!U24+'[4]2_Xa Ia Mron'!U24+'[4]3_Xa Kim Tan'!U24+'[4]4_Xa Chu Rang'!U24+'[4]5_Xa Po To'!U24+'[4]6_Xa Ia Broai'!U24+'[4]7_Xa Ia Tul'!U24+'[4]8_Xa Chu Mo'!U24+'[4]9_Xa Ia KDam'!U24+'[4]10_Off'!U24+'[4]11_Off'!U24+'[4]12_Off'!U24+'[4]13_Off'!U24+'[4]14_Off'!U24+'[4]15_Off'!U24</f>
        <v>0</v>
      </c>
      <c r="V25" s="304">
        <f>'[4]1_Xa Ia Trok'!V24+'[4]2_Xa Ia Mron'!V24+'[4]3_Xa Kim Tan'!V24+'[4]4_Xa Chu Rang'!V24+'[4]5_Xa Po To'!V24+'[4]6_Xa Ia Broai'!V24+'[4]7_Xa Ia Tul'!V24+'[4]8_Xa Chu Mo'!V24+'[4]9_Xa Ia KDam'!V24+'[4]10_Off'!V24+'[4]11_Off'!V24+'[4]12_Off'!V24+'[4]13_Off'!V24+'[4]14_Off'!V24+'[4]15_Off'!V24</f>
        <v>0</v>
      </c>
      <c r="W25" s="304">
        <f>'[4]1_Xa Ia Trok'!W24+'[4]2_Xa Ia Mron'!W24+'[4]3_Xa Kim Tan'!W24+'[4]4_Xa Chu Rang'!W24+'[4]5_Xa Po To'!W24+'[4]6_Xa Ia Broai'!W24+'[4]7_Xa Ia Tul'!W24+'[4]8_Xa Chu Mo'!W24+'[4]9_Xa Ia KDam'!W24+'[4]10_Off'!W24+'[4]11_Off'!W24+'[4]12_Off'!W24+'[4]13_Off'!W24+'[4]14_Off'!W24+'[4]15_Off'!W24</f>
        <v>0</v>
      </c>
      <c r="X25" s="304">
        <f>'[4]1_Xa Ia Trok'!X24+'[4]2_Xa Ia Mron'!X24+'[4]3_Xa Kim Tan'!X24+'[4]4_Xa Chu Rang'!X24+'[4]5_Xa Po To'!X24+'[4]6_Xa Ia Broai'!X24+'[4]7_Xa Ia Tul'!X24+'[4]8_Xa Chu Mo'!X24+'[4]9_Xa Ia KDam'!X24+'[4]10_Off'!X24+'[4]11_Off'!X24+'[4]12_Off'!X24+'[4]13_Off'!X24+'[4]14_Off'!X24+'[4]15_Off'!X24</f>
        <v>0</v>
      </c>
      <c r="Y25" s="304">
        <f>'[4]1_Xa Ia Trok'!Y24+'[4]2_Xa Ia Mron'!Y24+'[4]3_Xa Kim Tan'!Y24+'[4]4_Xa Chu Rang'!Y24+'[4]5_Xa Po To'!Y24+'[4]6_Xa Ia Broai'!Y24+'[4]7_Xa Ia Tul'!Y24+'[4]8_Xa Chu Mo'!Y24+'[4]9_Xa Ia KDam'!Y24+'[4]10_Off'!Y24+'[4]11_Off'!Y24+'[4]12_Off'!Y24+'[4]13_Off'!Y24+'[4]14_Off'!Y24+'[4]15_Off'!Y24</f>
        <v>0</v>
      </c>
      <c r="Z25" s="304">
        <f>'[4]1_Xa Ia Trok'!Z24+'[4]2_Xa Ia Mron'!Z24+'[4]3_Xa Kim Tan'!Z24+'[4]4_Xa Chu Rang'!Z24+'[4]5_Xa Po To'!Z24+'[4]6_Xa Ia Broai'!Z24+'[4]7_Xa Ia Tul'!Z24+'[4]8_Xa Chu Mo'!Z24+'[4]9_Xa Ia KDam'!Z24+'[4]10_Off'!Z24+'[4]11_Off'!Z24+'[4]12_Off'!Z24+'[4]13_Off'!Z24+'[4]14_Off'!Z24+'[4]15_Off'!Z24</f>
        <v>0</v>
      </c>
      <c r="AA25" s="304">
        <f>'[4]1_Xa Ia Trok'!AA24+'[4]2_Xa Ia Mron'!AA24+'[4]3_Xa Kim Tan'!AA24+'[4]4_Xa Chu Rang'!AA24+'[4]5_Xa Po To'!AA24+'[4]6_Xa Ia Broai'!AA24+'[4]7_Xa Ia Tul'!AA24+'[4]8_Xa Chu Mo'!AA24+'[4]9_Xa Ia KDam'!AA24+'[4]10_Off'!AA24+'[4]11_Off'!AA24+'[4]12_Off'!AA24+'[4]13_Off'!AA24+'[4]14_Off'!AA24+'[4]15_Off'!AA24</f>
        <v>0</v>
      </c>
      <c r="AB25" s="304">
        <f>'[4]1_Xa Ia Trok'!AB24+'[4]2_Xa Ia Mron'!AB24+'[4]3_Xa Kim Tan'!AB24+'[4]4_Xa Chu Rang'!AB24+'[4]5_Xa Po To'!AB24+'[4]6_Xa Ia Broai'!AB24+'[4]7_Xa Ia Tul'!AB24+'[4]8_Xa Chu Mo'!AB24+'[4]9_Xa Ia KDam'!AB24+'[4]10_Off'!AB24+'[4]11_Off'!AB24+'[4]12_Off'!AB24+'[4]13_Off'!AB24+'[4]14_Off'!AB24+'[4]15_Off'!AB24</f>
        <v>0</v>
      </c>
      <c r="AC25" s="304">
        <f>'[4]1_Xa Ia Trok'!AC24+'[4]2_Xa Ia Mron'!AC24+'[4]3_Xa Kim Tan'!AC24+'[4]4_Xa Chu Rang'!AC24+'[4]5_Xa Po To'!AC24+'[4]6_Xa Ia Broai'!AC24+'[4]7_Xa Ia Tul'!AC24+'[4]8_Xa Chu Mo'!AC24+'[4]9_Xa Ia KDam'!AC24+'[4]10_Off'!AC24+'[4]11_Off'!AC24+'[4]12_Off'!AC24+'[4]13_Off'!AC24+'[4]14_Off'!AC24+'[4]15_Off'!AC24</f>
        <v>0</v>
      </c>
      <c r="AD25" s="304">
        <f>'[4]1_Xa Ia Trok'!AD24+'[4]2_Xa Ia Mron'!AD24+'[4]3_Xa Kim Tan'!AD24+'[4]4_Xa Chu Rang'!AD24+'[4]5_Xa Po To'!AD24+'[4]6_Xa Ia Broai'!AD24+'[4]7_Xa Ia Tul'!AD24+'[4]8_Xa Chu Mo'!AD24+'[4]9_Xa Ia KDam'!AD24+'[4]10_Off'!AD24+'[4]11_Off'!AD24+'[4]12_Off'!AD24+'[4]13_Off'!AD24+'[4]14_Off'!AD24+'[4]15_Off'!AD24</f>
        <v>0</v>
      </c>
      <c r="AE25" s="304">
        <f>'[4]1_Xa Ia Trok'!AE24+'[4]2_Xa Ia Mron'!AE24+'[4]3_Xa Kim Tan'!AE24+'[4]4_Xa Chu Rang'!AE24+'[4]5_Xa Po To'!AE24+'[4]6_Xa Ia Broai'!AE24+'[4]7_Xa Ia Tul'!AE24+'[4]8_Xa Chu Mo'!AE24+'[4]9_Xa Ia KDam'!AE24+'[4]10_Off'!AE24+'[4]11_Off'!AE24+'[4]12_Off'!AE24+'[4]13_Off'!AE24+'[4]14_Off'!AE24+'[4]15_Off'!AE24</f>
        <v>0</v>
      </c>
      <c r="AF25" s="304">
        <f>'[4]1_Xa Ia Trok'!AF24+'[4]2_Xa Ia Mron'!AF24+'[4]3_Xa Kim Tan'!AF24+'[4]4_Xa Chu Rang'!AF24+'[4]5_Xa Po To'!AF24+'[4]6_Xa Ia Broai'!AF24+'[4]7_Xa Ia Tul'!AF24+'[4]8_Xa Chu Mo'!AF24+'[4]9_Xa Ia KDam'!AF24+'[4]10_Off'!AF24+'[4]11_Off'!AF24+'[4]12_Off'!AF24+'[4]13_Off'!AF24+'[4]14_Off'!AF24+'[4]15_Off'!AF24</f>
        <v>0</v>
      </c>
      <c r="AG25" s="304">
        <f>'[4]1_Xa Ia Trok'!AG24+'[4]2_Xa Ia Mron'!AG24+'[4]3_Xa Kim Tan'!AG24+'[4]4_Xa Chu Rang'!AG24+'[4]5_Xa Po To'!AG24+'[4]6_Xa Ia Broai'!AG24+'[4]7_Xa Ia Tul'!AG24+'[4]8_Xa Chu Mo'!AG24+'[4]9_Xa Ia KDam'!AG24+'[4]10_Off'!AG24+'[4]11_Off'!AG24+'[4]12_Off'!AG24+'[4]13_Off'!AG24+'[4]14_Off'!AG24+'[4]15_Off'!AG24</f>
        <v>0</v>
      </c>
      <c r="AH25" s="304">
        <f>'[4]1_Xa Ia Trok'!AH24+'[4]2_Xa Ia Mron'!AH24+'[4]3_Xa Kim Tan'!AH24+'[4]4_Xa Chu Rang'!AH24+'[4]5_Xa Po To'!AH24+'[4]6_Xa Ia Broai'!AH24+'[4]7_Xa Ia Tul'!AH24+'[4]8_Xa Chu Mo'!AH24+'[4]9_Xa Ia KDam'!AH24+'[4]10_Off'!AH24+'[4]11_Off'!AH24+'[4]12_Off'!AH24+'[4]13_Off'!AH24+'[4]14_Off'!AH24+'[4]15_Off'!AH24</f>
        <v>0</v>
      </c>
      <c r="AI25" s="304">
        <f>'[4]1_Xa Ia Trok'!AI24+'[4]2_Xa Ia Mron'!AI24+'[4]3_Xa Kim Tan'!AI24+'[4]4_Xa Chu Rang'!AI24+'[4]5_Xa Po To'!AI24+'[4]6_Xa Ia Broai'!AI24+'[4]7_Xa Ia Tul'!AI24+'[4]8_Xa Chu Mo'!AI24+'[4]9_Xa Ia KDam'!AI24+'[4]10_Off'!AI24+'[4]11_Off'!AI24+'[4]12_Off'!AI24+'[4]13_Off'!AI24+'[4]14_Off'!AI24+'[4]15_Off'!AI24</f>
        <v>0</v>
      </c>
      <c r="AJ25" s="304">
        <f>'[4]1_Xa Ia Trok'!AJ24+'[4]2_Xa Ia Mron'!AJ24+'[4]3_Xa Kim Tan'!AJ24+'[4]4_Xa Chu Rang'!AJ24+'[4]5_Xa Po To'!AJ24+'[4]6_Xa Ia Broai'!AJ24+'[4]7_Xa Ia Tul'!AJ24+'[4]8_Xa Chu Mo'!AJ24+'[4]9_Xa Ia KDam'!AJ24+'[4]10_Off'!AJ24+'[4]11_Off'!AJ24+'[4]12_Off'!AJ24+'[4]13_Off'!AJ24+'[4]14_Off'!AJ24+'[4]15_Off'!AJ24</f>
        <v>0</v>
      </c>
      <c r="AK25" s="304">
        <f>'[4]1_Xa Ia Trok'!AK24+'[4]2_Xa Ia Mron'!AK24+'[4]3_Xa Kim Tan'!AK24+'[4]4_Xa Chu Rang'!AK24+'[4]5_Xa Po To'!AK24+'[4]6_Xa Ia Broai'!AK24+'[4]7_Xa Ia Tul'!AK24+'[4]8_Xa Chu Mo'!AK24+'[4]9_Xa Ia KDam'!AK24+'[4]10_Off'!AK24+'[4]11_Off'!AK24+'[4]12_Off'!AK24+'[4]13_Off'!AK24+'[4]14_Off'!AK24+'[4]15_Off'!AK24</f>
        <v>0</v>
      </c>
      <c r="AL25" s="304">
        <f>'[4]1_Xa Ia Trok'!AL24+'[4]2_Xa Ia Mron'!AL24+'[4]3_Xa Kim Tan'!AL24+'[4]4_Xa Chu Rang'!AL24+'[4]5_Xa Po To'!AL24+'[4]6_Xa Ia Broai'!AL24+'[4]7_Xa Ia Tul'!AL24+'[4]8_Xa Chu Mo'!AL24+'[4]9_Xa Ia KDam'!AL24+'[4]10_Off'!AL24+'[4]11_Off'!AL24+'[4]12_Off'!AL24+'[4]13_Off'!AL24+'[4]14_Off'!AL24+'[4]15_Off'!AL24</f>
        <v>0</v>
      </c>
      <c r="AM25" s="304">
        <f>'[4]1_Xa Ia Trok'!AM24+'[4]2_Xa Ia Mron'!AM24+'[4]3_Xa Kim Tan'!AM24+'[4]4_Xa Chu Rang'!AM24+'[4]5_Xa Po To'!AM24+'[4]6_Xa Ia Broai'!AM24+'[4]7_Xa Ia Tul'!AM24+'[4]8_Xa Chu Mo'!AM24+'[4]9_Xa Ia KDam'!AM24+'[4]10_Off'!AM24+'[4]11_Off'!AM24+'[4]12_Off'!AM24+'[4]13_Off'!AM24+'[4]14_Off'!AM24+'[4]15_Off'!AM24</f>
        <v>0</v>
      </c>
      <c r="AN25" s="304">
        <f>'[4]1_Xa Ia Trok'!AN24+'[4]2_Xa Ia Mron'!AN24+'[4]3_Xa Kim Tan'!AN24+'[4]4_Xa Chu Rang'!AN24+'[4]5_Xa Po To'!AN24+'[4]6_Xa Ia Broai'!AN24+'[4]7_Xa Ia Tul'!AN24+'[4]8_Xa Chu Mo'!AN24+'[4]9_Xa Ia KDam'!AN24+'[4]10_Off'!AN24+'[4]11_Off'!AN24+'[4]12_Off'!AN24+'[4]13_Off'!AN24+'[4]14_Off'!AN24+'[4]15_Off'!AN24</f>
        <v>0</v>
      </c>
      <c r="AO25" s="304">
        <f>'[4]1_Xa Ia Trok'!AO24+'[4]2_Xa Ia Mron'!AO24+'[4]3_Xa Kim Tan'!AO24+'[4]4_Xa Chu Rang'!AO24+'[4]5_Xa Po To'!AO24+'[4]6_Xa Ia Broai'!AO24+'[4]7_Xa Ia Tul'!AO24+'[4]8_Xa Chu Mo'!AO24+'[4]9_Xa Ia KDam'!AO24+'[4]10_Off'!AO24+'[4]11_Off'!AO24+'[4]12_Off'!AO24+'[4]13_Off'!AO24+'[4]14_Off'!AO24+'[4]15_Off'!AO24</f>
        <v>0</v>
      </c>
      <c r="AP25" s="304">
        <f>'[4]1_Xa Ia Trok'!AP24+'[4]2_Xa Ia Mron'!AP24+'[4]3_Xa Kim Tan'!AP24+'[4]4_Xa Chu Rang'!AP24+'[4]5_Xa Po To'!AP24+'[4]6_Xa Ia Broai'!AP24+'[4]7_Xa Ia Tul'!AP24+'[4]8_Xa Chu Mo'!AP24+'[4]9_Xa Ia KDam'!AP24+'[4]10_Off'!AP24+'[4]11_Off'!AP24+'[4]12_Off'!AP24+'[4]13_Off'!AP24+'[4]14_Off'!AP24+'[4]15_Off'!AP24</f>
        <v>0</v>
      </c>
      <c r="AQ25" s="498">
        <f>'[4]1_Xa Ia Trok'!AQ24+'[4]2_Xa Ia Mron'!AQ24+'[4]3_Xa Kim Tan'!AQ24+'[4]4_Xa Chu Rang'!AQ24+'[4]5_Xa Po To'!AQ24+'[4]6_Xa Ia Broai'!AQ24+'[4]7_Xa Ia Tul'!AQ24+'[4]8_Xa Chu Mo'!AQ24+'[4]9_Xa Ia KDam'!AQ24+'[4]10_Off'!AQ24+'[4]11_Off'!AQ24+'[4]12_Off'!AQ24+'[4]13_Off'!AQ24+'[4]14_Off'!AQ24+'[4]15_Off'!AQ24</f>
        <v>0</v>
      </c>
      <c r="AR25" s="304">
        <f t="shared" si="10"/>
        <v>0</v>
      </c>
      <c r="AS25" s="304">
        <f>'[4]1_Xa Ia Trok'!AS24+'[4]2_Xa Ia Mron'!AS24+'[4]3_Xa Kim Tan'!AS24+'[4]4_Xa Chu Rang'!AS24+'[4]5_Xa Po To'!AS24+'[4]6_Xa Ia Broai'!AS24+'[4]7_Xa Ia Tul'!AS24+'[4]8_Xa Chu Mo'!AS24+'[4]9_Xa Ia KDam'!AS24+'[4]10_Off'!AS24+'[4]11_Off'!AS24+'[4]12_Off'!AS24+'[4]13_Off'!AS24+'[4]14_Off'!AS24+'[4]15_Off'!AS24</f>
        <v>0</v>
      </c>
      <c r="AU25" s="137">
        <f t="shared" si="8"/>
        <v>0</v>
      </c>
      <c r="AV25" s="137">
        <f>'03 CH'!I26</f>
        <v>0</v>
      </c>
      <c r="AW25" s="137">
        <f t="shared" si="6"/>
        <v>0</v>
      </c>
      <c r="AX25" s="137">
        <f t="shared" si="0"/>
        <v>0</v>
      </c>
      <c r="BA25" s="137">
        <f>'03 CH'!K26</f>
        <v>0</v>
      </c>
      <c r="BC25" s="137">
        <f t="shared" si="7"/>
        <v>0</v>
      </c>
      <c r="BD25" s="137"/>
    </row>
    <row r="26" spans="1:57" s="113" customFormat="1" ht="15.95" customHeight="1" x14ac:dyDescent="0.25">
      <c r="A26" s="142">
        <v>2.6</v>
      </c>
      <c r="B26" s="81" t="s">
        <v>56</v>
      </c>
      <c r="C26" s="82" t="s">
        <v>57</v>
      </c>
      <c r="D26" s="304">
        <f>'02 CH'!G25</f>
        <v>1.741457</v>
      </c>
      <c r="E26" s="498">
        <f t="shared" si="9"/>
        <v>0</v>
      </c>
      <c r="F26" s="304">
        <f>'[4]1_Xa Ia Trok'!F25+'[4]2_Xa Ia Mron'!F25+'[4]3_Xa Kim Tan'!F25+'[4]4_Xa Chu Rang'!F25+'[4]5_Xa Po To'!F25+'[4]6_Xa Ia Broai'!F25+'[4]7_Xa Ia Tul'!F25+'[4]8_Xa Chu Mo'!F25+'[4]9_Xa Ia KDam'!F25+'[4]10_Off'!F25+'[4]11_Off'!F25+'[4]12_Off'!F25+'[4]13_Off'!F25+'[4]14_Off'!F25+'[4]15_Off'!F25</f>
        <v>0</v>
      </c>
      <c r="G26" s="304">
        <f>'[4]1_Xa Ia Trok'!G25+'[4]2_Xa Ia Mron'!G25+'[4]3_Xa Kim Tan'!G25+'[4]4_Xa Chu Rang'!G25+'[4]5_Xa Po To'!G25+'[4]6_Xa Ia Broai'!G25+'[4]7_Xa Ia Tul'!G25+'[4]8_Xa Chu Mo'!G25+'[4]9_Xa Ia KDam'!G25+'[4]10_Off'!G25+'[4]11_Off'!G25+'[4]12_Off'!G25+'[4]13_Off'!G25+'[4]14_Off'!G25+'[4]15_Off'!G25</f>
        <v>0</v>
      </c>
      <c r="H26" s="304">
        <f>'[4]1_Xa Ia Trok'!H25+'[4]2_Xa Ia Mron'!H25+'[4]3_Xa Kim Tan'!H25+'[4]4_Xa Chu Rang'!H25+'[4]5_Xa Po To'!H25+'[4]6_Xa Ia Broai'!H25+'[4]7_Xa Ia Tul'!H25+'[4]8_Xa Chu Mo'!H25+'[4]9_Xa Ia KDam'!H25+'[4]10_Off'!H25+'[4]11_Off'!H25+'[4]12_Off'!H25+'[4]13_Off'!H25+'[4]14_Off'!H25+'[4]15_Off'!H25</f>
        <v>0</v>
      </c>
      <c r="I26" s="304">
        <f>'[4]1_Xa Ia Trok'!I25+'[4]2_Xa Ia Mron'!I25+'[4]3_Xa Kim Tan'!I25+'[4]4_Xa Chu Rang'!I25+'[4]5_Xa Po To'!I25+'[4]6_Xa Ia Broai'!I25+'[4]7_Xa Ia Tul'!I25+'[4]8_Xa Chu Mo'!I25+'[4]9_Xa Ia KDam'!I25+'[4]10_Off'!I25+'[4]11_Off'!I25+'[4]12_Off'!I25+'[4]13_Off'!I25+'[4]14_Off'!I25+'[4]15_Off'!I25</f>
        <v>0</v>
      </c>
      <c r="J26" s="304">
        <f>'[4]1_Xa Ia Trok'!J25+'[4]2_Xa Ia Mron'!J25+'[4]3_Xa Kim Tan'!J25+'[4]4_Xa Chu Rang'!J25+'[4]5_Xa Po To'!J25+'[4]6_Xa Ia Broai'!J25+'[4]7_Xa Ia Tul'!J25+'[4]8_Xa Chu Mo'!J25+'[4]9_Xa Ia KDam'!J25+'[4]10_Off'!J25+'[4]11_Off'!J25+'[4]12_Off'!J25+'[4]13_Off'!J25+'[4]14_Off'!J25+'[4]15_Off'!J25</f>
        <v>0</v>
      </c>
      <c r="K26" s="304">
        <f>'[4]1_Xa Ia Trok'!K25+'[4]2_Xa Ia Mron'!K25+'[4]3_Xa Kim Tan'!K25+'[4]4_Xa Chu Rang'!K25+'[4]5_Xa Po To'!K25+'[4]6_Xa Ia Broai'!K25+'[4]7_Xa Ia Tul'!K25+'[4]8_Xa Chu Mo'!K25+'[4]9_Xa Ia KDam'!K25+'[4]10_Off'!K25+'[4]11_Off'!K25+'[4]12_Off'!K25+'[4]13_Off'!K25+'[4]14_Off'!K25+'[4]15_Off'!K25</f>
        <v>0</v>
      </c>
      <c r="L26" s="304">
        <f>'[4]1_Xa Ia Trok'!L25+'[4]2_Xa Ia Mron'!L25+'[4]3_Xa Kim Tan'!L25+'[4]4_Xa Chu Rang'!L25+'[4]5_Xa Po To'!L25+'[4]6_Xa Ia Broai'!L25+'[4]7_Xa Ia Tul'!L25+'[4]8_Xa Chu Mo'!L25+'[4]9_Xa Ia KDam'!L25+'[4]10_Off'!L25+'[4]11_Off'!L25+'[4]12_Off'!L25+'[4]13_Off'!L25+'[4]14_Off'!L25+'[4]15_Off'!L25</f>
        <v>0</v>
      </c>
      <c r="M26" s="304">
        <f>'[4]1_Xa Ia Trok'!M25+'[4]2_Xa Ia Mron'!M25+'[4]3_Xa Kim Tan'!M25+'[4]4_Xa Chu Rang'!M25+'[4]5_Xa Po To'!M25+'[4]6_Xa Ia Broai'!M25+'[4]7_Xa Ia Tul'!M25+'[4]8_Xa Chu Mo'!M25+'[4]9_Xa Ia KDam'!M25+'[4]10_Off'!M25+'[4]11_Off'!M25+'[4]12_Off'!M25+'[4]13_Off'!M25+'[4]14_Off'!M25+'[4]15_Off'!M25</f>
        <v>0</v>
      </c>
      <c r="N26" s="304">
        <f>'[4]1_Xa Ia Trok'!N25+'[4]2_Xa Ia Mron'!N25+'[4]3_Xa Kim Tan'!N25+'[4]4_Xa Chu Rang'!N25+'[4]5_Xa Po To'!N25+'[4]6_Xa Ia Broai'!N25+'[4]7_Xa Ia Tul'!N25+'[4]8_Xa Chu Mo'!N25+'[4]9_Xa Ia KDam'!N25+'[4]10_Off'!N25+'[4]11_Off'!N25+'[4]12_Off'!N25+'[4]13_Off'!N25+'[4]14_Off'!N25+'[4]15_Off'!N25</f>
        <v>0</v>
      </c>
      <c r="O26" s="304">
        <f>'[4]1_Xa Ia Trok'!O25+'[4]2_Xa Ia Mron'!O25+'[4]3_Xa Kim Tan'!O25+'[4]4_Xa Chu Rang'!O25+'[4]5_Xa Po To'!O25+'[4]6_Xa Ia Broai'!O25+'[4]7_Xa Ia Tul'!O25+'[4]8_Xa Chu Mo'!O25+'[4]9_Xa Ia KDam'!O25+'[4]10_Off'!O25+'[4]11_Off'!O25+'[4]12_Off'!O25+'[4]13_Off'!O25+'[4]14_Off'!O25+'[4]15_Off'!O25</f>
        <v>0</v>
      </c>
      <c r="P26" s="498">
        <f>SUM(Q26:AP26)-V26</f>
        <v>0</v>
      </c>
      <c r="Q26" s="304">
        <f>'[4]1_Xa Ia Trok'!Q25+'[4]2_Xa Ia Mron'!Q25+'[4]3_Xa Kim Tan'!Q25+'[4]4_Xa Chu Rang'!Q25+'[4]5_Xa Po To'!Q25+'[4]6_Xa Ia Broai'!Q25+'[4]7_Xa Ia Tul'!Q25+'[4]8_Xa Chu Mo'!Q25+'[4]9_Xa Ia KDam'!Q25+'[4]10_Off'!Q25+'[4]11_Off'!Q25+'[4]12_Off'!Q25+'[4]13_Off'!Q25+'[4]14_Off'!Q25+'[4]15_Off'!Q25</f>
        <v>0</v>
      </c>
      <c r="R26" s="304">
        <f>'[4]1_Xa Ia Trok'!R25+'[4]2_Xa Ia Mron'!R25+'[4]3_Xa Kim Tan'!R25+'[4]4_Xa Chu Rang'!R25+'[4]5_Xa Po To'!R25+'[4]6_Xa Ia Broai'!R25+'[4]7_Xa Ia Tul'!R25+'[4]8_Xa Chu Mo'!R25+'[4]9_Xa Ia KDam'!R25+'[4]10_Off'!R25+'[4]11_Off'!R25+'[4]12_Off'!R25+'[4]13_Off'!R25+'[4]14_Off'!R25+'[4]15_Off'!R25</f>
        <v>0</v>
      </c>
      <c r="S26" s="304">
        <f>'[4]1_Xa Ia Trok'!S25+'[4]2_Xa Ia Mron'!S25+'[4]3_Xa Kim Tan'!S25+'[4]4_Xa Chu Rang'!S25+'[4]5_Xa Po To'!S25+'[4]6_Xa Ia Broai'!S25+'[4]7_Xa Ia Tul'!S25+'[4]8_Xa Chu Mo'!S25+'[4]9_Xa Ia KDam'!S25+'[4]10_Off'!S25+'[4]11_Off'!S25+'[4]12_Off'!S25+'[4]13_Off'!S25+'[4]14_Off'!S25+'[4]15_Off'!S25</f>
        <v>0</v>
      </c>
      <c r="T26" s="304">
        <f>'[4]1_Xa Ia Trok'!T25+'[4]2_Xa Ia Mron'!T25+'[4]3_Xa Kim Tan'!T25+'[4]4_Xa Chu Rang'!T25+'[4]5_Xa Po To'!T25+'[4]6_Xa Ia Broai'!T25+'[4]7_Xa Ia Tul'!T25+'[4]8_Xa Chu Mo'!T25+'[4]9_Xa Ia KDam'!T25+'[4]10_Off'!T25+'[4]11_Off'!T25+'[4]12_Off'!T25+'[4]13_Off'!T25+'[4]14_Off'!T25+'[4]15_Off'!T25</f>
        <v>0</v>
      </c>
      <c r="U26" s="304">
        <f>'[4]1_Xa Ia Trok'!U25+'[4]2_Xa Ia Mron'!U25+'[4]3_Xa Kim Tan'!U25+'[4]4_Xa Chu Rang'!U25+'[4]5_Xa Po To'!U25+'[4]6_Xa Ia Broai'!U25+'[4]7_Xa Ia Tul'!U25+'[4]8_Xa Chu Mo'!U25+'[4]9_Xa Ia KDam'!U25+'[4]10_Off'!U25+'[4]11_Off'!U25+'[4]12_Off'!U25+'[4]13_Off'!U25+'[4]14_Off'!U25+'[4]15_Off'!U25</f>
        <v>0</v>
      </c>
      <c r="V26" s="514">
        <f>'[4]1_Xa Ia Trok'!V25+'[4]2_Xa Ia Mron'!V25+'[4]3_Xa Kim Tan'!V25+'[4]4_Xa Chu Rang'!V25+'[4]5_Xa Po To'!V25+'[4]6_Xa Ia Broai'!V25+'[4]7_Xa Ia Tul'!V25+'[4]8_Xa Chu Mo'!V25+'[4]9_Xa Ia KDam'!V25+'[4]10_Off'!V25+'[4]11_Off'!V25+'[4]12_Off'!V25+'[4]13_Off'!V25+'[4]14_Off'!V25+'[4]15_Off'!V25</f>
        <v>1.741457</v>
      </c>
      <c r="W26" s="304">
        <f>'[4]1_Xa Ia Trok'!W25+'[4]2_Xa Ia Mron'!W25+'[4]3_Xa Kim Tan'!W25+'[4]4_Xa Chu Rang'!W25+'[4]5_Xa Po To'!W25+'[4]6_Xa Ia Broai'!W25+'[4]7_Xa Ia Tul'!W25+'[4]8_Xa Chu Mo'!W25+'[4]9_Xa Ia KDam'!W25+'[4]10_Off'!W25+'[4]11_Off'!W25+'[4]12_Off'!W25+'[4]13_Off'!W25+'[4]14_Off'!W25+'[4]15_Off'!W25</f>
        <v>0</v>
      </c>
      <c r="X26" s="304">
        <f>'[4]1_Xa Ia Trok'!X25+'[4]2_Xa Ia Mron'!X25+'[4]3_Xa Kim Tan'!X25+'[4]4_Xa Chu Rang'!X25+'[4]5_Xa Po To'!X25+'[4]6_Xa Ia Broai'!X25+'[4]7_Xa Ia Tul'!X25+'[4]8_Xa Chu Mo'!X25+'[4]9_Xa Ia KDam'!X25+'[4]10_Off'!X25+'[4]11_Off'!X25+'[4]12_Off'!X25+'[4]13_Off'!X25+'[4]14_Off'!X25+'[4]15_Off'!X25</f>
        <v>0</v>
      </c>
      <c r="Y26" s="304">
        <f>'[4]1_Xa Ia Trok'!Y25+'[4]2_Xa Ia Mron'!Y25+'[4]3_Xa Kim Tan'!Y25+'[4]4_Xa Chu Rang'!Y25+'[4]5_Xa Po To'!Y25+'[4]6_Xa Ia Broai'!Y25+'[4]7_Xa Ia Tul'!Y25+'[4]8_Xa Chu Mo'!Y25+'[4]9_Xa Ia KDam'!Y25+'[4]10_Off'!Y25+'[4]11_Off'!Y25+'[4]12_Off'!Y25+'[4]13_Off'!Y25+'[4]14_Off'!Y25+'[4]15_Off'!Y25</f>
        <v>0</v>
      </c>
      <c r="Z26" s="304">
        <f>'[4]1_Xa Ia Trok'!Z25+'[4]2_Xa Ia Mron'!Z25+'[4]3_Xa Kim Tan'!Z25+'[4]4_Xa Chu Rang'!Z25+'[4]5_Xa Po To'!Z25+'[4]6_Xa Ia Broai'!Z25+'[4]7_Xa Ia Tul'!Z25+'[4]8_Xa Chu Mo'!Z25+'[4]9_Xa Ia KDam'!Z25+'[4]10_Off'!Z25+'[4]11_Off'!Z25+'[4]12_Off'!Z25+'[4]13_Off'!Z25+'[4]14_Off'!Z25+'[4]15_Off'!Z25</f>
        <v>0</v>
      </c>
      <c r="AA26" s="304">
        <f>'[4]1_Xa Ia Trok'!AA25+'[4]2_Xa Ia Mron'!AA25+'[4]3_Xa Kim Tan'!AA25+'[4]4_Xa Chu Rang'!AA25+'[4]5_Xa Po To'!AA25+'[4]6_Xa Ia Broai'!AA25+'[4]7_Xa Ia Tul'!AA25+'[4]8_Xa Chu Mo'!AA25+'[4]9_Xa Ia KDam'!AA25+'[4]10_Off'!AA25+'[4]11_Off'!AA25+'[4]12_Off'!AA25+'[4]13_Off'!AA25+'[4]14_Off'!AA25+'[4]15_Off'!AA25</f>
        <v>0</v>
      </c>
      <c r="AB26" s="304">
        <f>'[4]1_Xa Ia Trok'!AB25+'[4]2_Xa Ia Mron'!AB25+'[4]3_Xa Kim Tan'!AB25+'[4]4_Xa Chu Rang'!AB25+'[4]5_Xa Po To'!AB25+'[4]6_Xa Ia Broai'!AB25+'[4]7_Xa Ia Tul'!AB25+'[4]8_Xa Chu Mo'!AB25+'[4]9_Xa Ia KDam'!AB25+'[4]10_Off'!AB25+'[4]11_Off'!AB25+'[4]12_Off'!AB25+'[4]13_Off'!AB25+'[4]14_Off'!AB25+'[4]15_Off'!AB25</f>
        <v>0</v>
      </c>
      <c r="AC26" s="304">
        <f>'[4]1_Xa Ia Trok'!AC25+'[4]2_Xa Ia Mron'!AC25+'[4]3_Xa Kim Tan'!AC25+'[4]4_Xa Chu Rang'!AC25+'[4]5_Xa Po To'!AC25+'[4]6_Xa Ia Broai'!AC25+'[4]7_Xa Ia Tul'!AC25+'[4]8_Xa Chu Mo'!AC25+'[4]9_Xa Ia KDam'!AC25+'[4]10_Off'!AC25+'[4]11_Off'!AC25+'[4]12_Off'!AC25+'[4]13_Off'!AC25+'[4]14_Off'!AC25+'[4]15_Off'!AC25</f>
        <v>0</v>
      </c>
      <c r="AD26" s="304">
        <f>'[4]1_Xa Ia Trok'!AD25+'[4]2_Xa Ia Mron'!AD25+'[4]3_Xa Kim Tan'!AD25+'[4]4_Xa Chu Rang'!AD25+'[4]5_Xa Po To'!AD25+'[4]6_Xa Ia Broai'!AD25+'[4]7_Xa Ia Tul'!AD25+'[4]8_Xa Chu Mo'!AD25+'[4]9_Xa Ia KDam'!AD25+'[4]10_Off'!AD25+'[4]11_Off'!AD25+'[4]12_Off'!AD25+'[4]13_Off'!AD25+'[4]14_Off'!AD25+'[4]15_Off'!AD25</f>
        <v>0</v>
      </c>
      <c r="AE26" s="304">
        <f>'[4]1_Xa Ia Trok'!AE25+'[4]2_Xa Ia Mron'!AE25+'[4]3_Xa Kim Tan'!AE25+'[4]4_Xa Chu Rang'!AE25+'[4]5_Xa Po To'!AE25+'[4]6_Xa Ia Broai'!AE25+'[4]7_Xa Ia Tul'!AE25+'[4]8_Xa Chu Mo'!AE25+'[4]9_Xa Ia KDam'!AE25+'[4]10_Off'!AE25+'[4]11_Off'!AE25+'[4]12_Off'!AE25+'[4]13_Off'!AE25+'[4]14_Off'!AE25+'[4]15_Off'!AE25</f>
        <v>0</v>
      </c>
      <c r="AF26" s="304">
        <f>'[4]1_Xa Ia Trok'!AF25+'[4]2_Xa Ia Mron'!AF25+'[4]3_Xa Kim Tan'!AF25+'[4]4_Xa Chu Rang'!AF25+'[4]5_Xa Po To'!AF25+'[4]6_Xa Ia Broai'!AF25+'[4]7_Xa Ia Tul'!AF25+'[4]8_Xa Chu Mo'!AF25+'[4]9_Xa Ia KDam'!AF25+'[4]10_Off'!AF25+'[4]11_Off'!AF25+'[4]12_Off'!AF25+'[4]13_Off'!AF25+'[4]14_Off'!AF25+'[4]15_Off'!AF25</f>
        <v>0</v>
      </c>
      <c r="AG26" s="304">
        <f>'[4]1_Xa Ia Trok'!AG25+'[4]2_Xa Ia Mron'!AG25+'[4]3_Xa Kim Tan'!AG25+'[4]4_Xa Chu Rang'!AG25+'[4]5_Xa Po To'!AG25+'[4]6_Xa Ia Broai'!AG25+'[4]7_Xa Ia Tul'!AG25+'[4]8_Xa Chu Mo'!AG25+'[4]9_Xa Ia KDam'!AG25+'[4]10_Off'!AG25+'[4]11_Off'!AG25+'[4]12_Off'!AG25+'[4]13_Off'!AG25+'[4]14_Off'!AG25+'[4]15_Off'!AG25</f>
        <v>0</v>
      </c>
      <c r="AH26" s="304">
        <f>'[4]1_Xa Ia Trok'!AH25+'[4]2_Xa Ia Mron'!AH25+'[4]3_Xa Kim Tan'!AH25+'[4]4_Xa Chu Rang'!AH25+'[4]5_Xa Po To'!AH25+'[4]6_Xa Ia Broai'!AH25+'[4]7_Xa Ia Tul'!AH25+'[4]8_Xa Chu Mo'!AH25+'[4]9_Xa Ia KDam'!AH25+'[4]10_Off'!AH25+'[4]11_Off'!AH25+'[4]12_Off'!AH25+'[4]13_Off'!AH25+'[4]14_Off'!AH25+'[4]15_Off'!AH25</f>
        <v>0</v>
      </c>
      <c r="AI26" s="304">
        <f>'[4]1_Xa Ia Trok'!AI25+'[4]2_Xa Ia Mron'!AI25+'[4]3_Xa Kim Tan'!AI25+'[4]4_Xa Chu Rang'!AI25+'[4]5_Xa Po To'!AI25+'[4]6_Xa Ia Broai'!AI25+'[4]7_Xa Ia Tul'!AI25+'[4]8_Xa Chu Mo'!AI25+'[4]9_Xa Ia KDam'!AI25+'[4]10_Off'!AI25+'[4]11_Off'!AI25+'[4]12_Off'!AI25+'[4]13_Off'!AI25+'[4]14_Off'!AI25+'[4]15_Off'!AI25</f>
        <v>0</v>
      </c>
      <c r="AJ26" s="304">
        <f>'[4]1_Xa Ia Trok'!AJ25+'[4]2_Xa Ia Mron'!AJ25+'[4]3_Xa Kim Tan'!AJ25+'[4]4_Xa Chu Rang'!AJ25+'[4]5_Xa Po To'!AJ25+'[4]6_Xa Ia Broai'!AJ25+'[4]7_Xa Ia Tul'!AJ25+'[4]8_Xa Chu Mo'!AJ25+'[4]9_Xa Ia KDam'!AJ25+'[4]10_Off'!AJ25+'[4]11_Off'!AJ25+'[4]12_Off'!AJ25+'[4]13_Off'!AJ25+'[4]14_Off'!AJ25+'[4]15_Off'!AJ25</f>
        <v>0</v>
      </c>
      <c r="AK26" s="304">
        <f>'[4]1_Xa Ia Trok'!AK25+'[4]2_Xa Ia Mron'!AK25+'[4]3_Xa Kim Tan'!AK25+'[4]4_Xa Chu Rang'!AK25+'[4]5_Xa Po To'!AK25+'[4]6_Xa Ia Broai'!AK25+'[4]7_Xa Ia Tul'!AK25+'[4]8_Xa Chu Mo'!AK25+'[4]9_Xa Ia KDam'!AK25+'[4]10_Off'!AK25+'[4]11_Off'!AK25+'[4]12_Off'!AK25+'[4]13_Off'!AK25+'[4]14_Off'!AK25+'[4]15_Off'!AK25</f>
        <v>0</v>
      </c>
      <c r="AL26" s="304">
        <f>'[4]1_Xa Ia Trok'!AL25+'[4]2_Xa Ia Mron'!AL25+'[4]3_Xa Kim Tan'!AL25+'[4]4_Xa Chu Rang'!AL25+'[4]5_Xa Po To'!AL25+'[4]6_Xa Ia Broai'!AL25+'[4]7_Xa Ia Tul'!AL25+'[4]8_Xa Chu Mo'!AL25+'[4]9_Xa Ia KDam'!AL25+'[4]10_Off'!AL25+'[4]11_Off'!AL25+'[4]12_Off'!AL25+'[4]13_Off'!AL25+'[4]14_Off'!AL25+'[4]15_Off'!AL25</f>
        <v>0</v>
      </c>
      <c r="AM26" s="304">
        <f>'[4]1_Xa Ia Trok'!AM25+'[4]2_Xa Ia Mron'!AM25+'[4]3_Xa Kim Tan'!AM25+'[4]4_Xa Chu Rang'!AM25+'[4]5_Xa Po To'!AM25+'[4]6_Xa Ia Broai'!AM25+'[4]7_Xa Ia Tul'!AM25+'[4]8_Xa Chu Mo'!AM25+'[4]9_Xa Ia KDam'!AM25+'[4]10_Off'!AM25+'[4]11_Off'!AM25+'[4]12_Off'!AM25+'[4]13_Off'!AM25+'[4]14_Off'!AM25+'[4]15_Off'!AM25</f>
        <v>0</v>
      </c>
      <c r="AN26" s="304">
        <f>'[4]1_Xa Ia Trok'!AN25+'[4]2_Xa Ia Mron'!AN25+'[4]3_Xa Kim Tan'!AN25+'[4]4_Xa Chu Rang'!AN25+'[4]5_Xa Po To'!AN25+'[4]6_Xa Ia Broai'!AN25+'[4]7_Xa Ia Tul'!AN25+'[4]8_Xa Chu Mo'!AN25+'[4]9_Xa Ia KDam'!AN25+'[4]10_Off'!AN25+'[4]11_Off'!AN25+'[4]12_Off'!AN25+'[4]13_Off'!AN25+'[4]14_Off'!AN25+'[4]15_Off'!AN25</f>
        <v>0</v>
      </c>
      <c r="AO26" s="304">
        <f>'[4]1_Xa Ia Trok'!AO25+'[4]2_Xa Ia Mron'!AO25+'[4]3_Xa Kim Tan'!AO25+'[4]4_Xa Chu Rang'!AO25+'[4]5_Xa Po To'!AO25+'[4]6_Xa Ia Broai'!AO25+'[4]7_Xa Ia Tul'!AO25+'[4]8_Xa Chu Mo'!AO25+'[4]9_Xa Ia KDam'!AO25+'[4]10_Off'!AO25+'[4]11_Off'!AO25+'[4]12_Off'!AO25+'[4]13_Off'!AO25+'[4]14_Off'!AO25+'[4]15_Off'!AO25</f>
        <v>0</v>
      </c>
      <c r="AP26" s="304">
        <f>'[4]1_Xa Ia Trok'!AP25+'[4]2_Xa Ia Mron'!AP25+'[4]3_Xa Kim Tan'!AP25+'[4]4_Xa Chu Rang'!AP25+'[4]5_Xa Po To'!AP25+'[4]6_Xa Ia Broai'!AP25+'[4]7_Xa Ia Tul'!AP25+'[4]8_Xa Chu Mo'!AP25+'[4]9_Xa Ia KDam'!AP25+'[4]10_Off'!AP25+'[4]11_Off'!AP25+'[4]12_Off'!AP25+'[4]13_Off'!AP25+'[4]14_Off'!AP25+'[4]15_Off'!AP25</f>
        <v>0</v>
      </c>
      <c r="AQ26" s="498">
        <f>'[4]1_Xa Ia Trok'!AQ25+'[4]2_Xa Ia Mron'!AQ25+'[4]3_Xa Kim Tan'!AQ25+'[4]4_Xa Chu Rang'!AQ25+'[4]5_Xa Po To'!AQ25+'[4]6_Xa Ia Broai'!AQ25+'[4]7_Xa Ia Tul'!AQ25+'[4]8_Xa Chu Mo'!AQ25+'[4]9_Xa Ia KDam'!AQ25+'[4]10_Off'!AQ25+'[4]11_Off'!AQ25+'[4]12_Off'!AQ25+'[4]13_Off'!AQ25+'[4]14_Off'!AQ25+'[4]15_Off'!AQ25</f>
        <v>0</v>
      </c>
      <c r="AR26" s="304">
        <f t="shared" si="10"/>
        <v>0</v>
      </c>
      <c r="AS26" s="624">
        <f>'[4]1_Xa Ia Trok'!AS25+'[4]2_Xa Ia Mron'!AS25+'[4]3_Xa Kim Tan'!AS25+'[4]4_Xa Chu Rang'!AS25+'[4]5_Xa Po To'!AS25+'[4]6_Xa Ia Broai'!AS25+'[4]7_Xa Ia Tul'!AS25+'[4]8_Xa Chu Mo'!AS25+'[4]9_Xa Ia KDam'!AS25+'[4]10_Off'!AS25+'[4]11_Off'!AS25+'[4]12_Off'!AS25+'[4]13_Off'!AS25+'[4]14_Off'!AS25+'[4]15_Off'!AS25</f>
        <v>16.723457</v>
      </c>
      <c r="AU26" s="137">
        <f t="shared" si="8"/>
        <v>14.981999999999999</v>
      </c>
      <c r="AV26" s="137">
        <f>'03 CH'!I27</f>
        <v>16.723457</v>
      </c>
      <c r="AW26" s="137">
        <f t="shared" si="6"/>
        <v>0</v>
      </c>
      <c r="AX26" s="137">
        <f t="shared" si="0"/>
        <v>14.981999999999999</v>
      </c>
      <c r="BA26" s="137">
        <f>'03 CH'!K27</f>
        <v>14.981999999999999</v>
      </c>
      <c r="BC26" s="137">
        <f t="shared" si="7"/>
        <v>14.981999999999999</v>
      </c>
      <c r="BD26" s="137">
        <f>BC26-14.98</f>
        <v>1.9999999999988916E-3</v>
      </c>
    </row>
    <row r="27" spans="1:57" s="113" customFormat="1" ht="15.95" customHeight="1" x14ac:dyDescent="0.25">
      <c r="A27" s="142">
        <v>2.7</v>
      </c>
      <c r="B27" s="81" t="s">
        <v>58</v>
      </c>
      <c r="C27" s="82" t="s">
        <v>59</v>
      </c>
      <c r="D27" s="304">
        <f>'02 CH'!G26</f>
        <v>51.765417999999997</v>
      </c>
      <c r="E27" s="498">
        <f t="shared" si="9"/>
        <v>0</v>
      </c>
      <c r="F27" s="304">
        <f>'[4]1_Xa Ia Trok'!F26+'[4]2_Xa Ia Mron'!F26+'[4]3_Xa Kim Tan'!F26+'[4]4_Xa Chu Rang'!F26+'[4]5_Xa Po To'!F26+'[4]6_Xa Ia Broai'!F26+'[4]7_Xa Ia Tul'!F26+'[4]8_Xa Chu Mo'!F26+'[4]9_Xa Ia KDam'!F26+'[4]10_Off'!F26+'[4]11_Off'!F26+'[4]12_Off'!F26+'[4]13_Off'!F26+'[4]14_Off'!F26+'[4]15_Off'!F26</f>
        <v>0</v>
      </c>
      <c r="G27" s="304">
        <f>'[4]1_Xa Ia Trok'!G26+'[4]2_Xa Ia Mron'!G26+'[4]3_Xa Kim Tan'!G26+'[4]4_Xa Chu Rang'!G26+'[4]5_Xa Po To'!G26+'[4]6_Xa Ia Broai'!G26+'[4]7_Xa Ia Tul'!G26+'[4]8_Xa Chu Mo'!G26+'[4]9_Xa Ia KDam'!G26+'[4]10_Off'!G26+'[4]11_Off'!G26+'[4]12_Off'!G26+'[4]13_Off'!G26+'[4]14_Off'!G26+'[4]15_Off'!G26</f>
        <v>0</v>
      </c>
      <c r="H27" s="304">
        <f>'[4]1_Xa Ia Trok'!H26+'[4]2_Xa Ia Mron'!H26+'[4]3_Xa Kim Tan'!H26+'[4]4_Xa Chu Rang'!H26+'[4]5_Xa Po To'!H26+'[4]6_Xa Ia Broai'!H26+'[4]7_Xa Ia Tul'!H26+'[4]8_Xa Chu Mo'!H26+'[4]9_Xa Ia KDam'!H26+'[4]10_Off'!H26+'[4]11_Off'!H26+'[4]12_Off'!H26+'[4]13_Off'!H26+'[4]14_Off'!H26+'[4]15_Off'!H26</f>
        <v>0</v>
      </c>
      <c r="I27" s="304">
        <f>'[4]1_Xa Ia Trok'!I26+'[4]2_Xa Ia Mron'!I26+'[4]3_Xa Kim Tan'!I26+'[4]4_Xa Chu Rang'!I26+'[4]5_Xa Po To'!I26+'[4]6_Xa Ia Broai'!I26+'[4]7_Xa Ia Tul'!I26+'[4]8_Xa Chu Mo'!I26+'[4]9_Xa Ia KDam'!I26+'[4]10_Off'!I26+'[4]11_Off'!I26+'[4]12_Off'!I26+'[4]13_Off'!I26+'[4]14_Off'!I26+'[4]15_Off'!I26</f>
        <v>0</v>
      </c>
      <c r="J27" s="304">
        <f>'[4]1_Xa Ia Trok'!J26+'[4]2_Xa Ia Mron'!J26+'[4]3_Xa Kim Tan'!J26+'[4]4_Xa Chu Rang'!J26+'[4]5_Xa Po To'!J26+'[4]6_Xa Ia Broai'!J26+'[4]7_Xa Ia Tul'!J26+'[4]8_Xa Chu Mo'!J26+'[4]9_Xa Ia KDam'!J26+'[4]10_Off'!J26+'[4]11_Off'!J26+'[4]12_Off'!J26+'[4]13_Off'!J26+'[4]14_Off'!J26+'[4]15_Off'!J26</f>
        <v>0</v>
      </c>
      <c r="K27" s="304">
        <f>'[4]1_Xa Ia Trok'!K26+'[4]2_Xa Ia Mron'!K26+'[4]3_Xa Kim Tan'!K26+'[4]4_Xa Chu Rang'!K26+'[4]5_Xa Po To'!K26+'[4]6_Xa Ia Broai'!K26+'[4]7_Xa Ia Tul'!K26+'[4]8_Xa Chu Mo'!K26+'[4]9_Xa Ia KDam'!K26+'[4]10_Off'!K26+'[4]11_Off'!K26+'[4]12_Off'!K26+'[4]13_Off'!K26+'[4]14_Off'!K26+'[4]15_Off'!K26</f>
        <v>0</v>
      </c>
      <c r="L27" s="304">
        <f>'[4]1_Xa Ia Trok'!L26+'[4]2_Xa Ia Mron'!L26+'[4]3_Xa Kim Tan'!L26+'[4]4_Xa Chu Rang'!L26+'[4]5_Xa Po To'!L26+'[4]6_Xa Ia Broai'!L26+'[4]7_Xa Ia Tul'!L26+'[4]8_Xa Chu Mo'!L26+'[4]9_Xa Ia KDam'!L26+'[4]10_Off'!L26+'[4]11_Off'!L26+'[4]12_Off'!L26+'[4]13_Off'!L26+'[4]14_Off'!L26+'[4]15_Off'!L26</f>
        <v>0</v>
      </c>
      <c r="M27" s="304">
        <f>'[4]1_Xa Ia Trok'!M26+'[4]2_Xa Ia Mron'!M26+'[4]3_Xa Kim Tan'!M26+'[4]4_Xa Chu Rang'!M26+'[4]5_Xa Po To'!M26+'[4]6_Xa Ia Broai'!M26+'[4]7_Xa Ia Tul'!M26+'[4]8_Xa Chu Mo'!M26+'[4]9_Xa Ia KDam'!M26+'[4]10_Off'!M26+'[4]11_Off'!M26+'[4]12_Off'!M26+'[4]13_Off'!M26+'[4]14_Off'!M26+'[4]15_Off'!M26</f>
        <v>0</v>
      </c>
      <c r="N27" s="304">
        <f>'[4]1_Xa Ia Trok'!N26+'[4]2_Xa Ia Mron'!N26+'[4]3_Xa Kim Tan'!N26+'[4]4_Xa Chu Rang'!N26+'[4]5_Xa Po To'!N26+'[4]6_Xa Ia Broai'!N26+'[4]7_Xa Ia Tul'!N26+'[4]8_Xa Chu Mo'!N26+'[4]9_Xa Ia KDam'!N26+'[4]10_Off'!N26+'[4]11_Off'!N26+'[4]12_Off'!N26+'[4]13_Off'!N26+'[4]14_Off'!N26+'[4]15_Off'!N26</f>
        <v>0</v>
      </c>
      <c r="O27" s="304">
        <f>'[4]1_Xa Ia Trok'!O26+'[4]2_Xa Ia Mron'!O26+'[4]3_Xa Kim Tan'!O26+'[4]4_Xa Chu Rang'!O26+'[4]5_Xa Po To'!O26+'[4]6_Xa Ia Broai'!O26+'[4]7_Xa Ia Tul'!O26+'[4]8_Xa Chu Mo'!O26+'[4]9_Xa Ia KDam'!O26+'[4]10_Off'!O26+'[4]11_Off'!O26+'[4]12_Off'!O26+'[4]13_Off'!O26+'[4]14_Off'!O26+'[4]15_Off'!O26</f>
        <v>0</v>
      </c>
      <c r="P27" s="498">
        <f>SUM(Q27:AP27)-W27</f>
        <v>0</v>
      </c>
      <c r="Q27" s="304">
        <f>'[4]1_Xa Ia Trok'!Q26+'[4]2_Xa Ia Mron'!Q26+'[4]3_Xa Kim Tan'!Q26+'[4]4_Xa Chu Rang'!Q26+'[4]5_Xa Po To'!Q26+'[4]6_Xa Ia Broai'!Q26+'[4]7_Xa Ia Tul'!Q26+'[4]8_Xa Chu Mo'!Q26+'[4]9_Xa Ia KDam'!Q26+'[4]10_Off'!Q26+'[4]11_Off'!Q26+'[4]12_Off'!Q26+'[4]13_Off'!Q26+'[4]14_Off'!Q26+'[4]15_Off'!Q26</f>
        <v>0</v>
      </c>
      <c r="R27" s="304">
        <f>'[4]1_Xa Ia Trok'!R26+'[4]2_Xa Ia Mron'!R26+'[4]3_Xa Kim Tan'!R26+'[4]4_Xa Chu Rang'!R26+'[4]5_Xa Po To'!R26+'[4]6_Xa Ia Broai'!R26+'[4]7_Xa Ia Tul'!R26+'[4]8_Xa Chu Mo'!R26+'[4]9_Xa Ia KDam'!R26+'[4]10_Off'!R26+'[4]11_Off'!R26+'[4]12_Off'!R26+'[4]13_Off'!R26+'[4]14_Off'!R26+'[4]15_Off'!R26</f>
        <v>0</v>
      </c>
      <c r="S27" s="304">
        <f>'[4]1_Xa Ia Trok'!S26+'[4]2_Xa Ia Mron'!S26+'[4]3_Xa Kim Tan'!S26+'[4]4_Xa Chu Rang'!S26+'[4]5_Xa Po To'!S26+'[4]6_Xa Ia Broai'!S26+'[4]7_Xa Ia Tul'!S26+'[4]8_Xa Chu Mo'!S26+'[4]9_Xa Ia KDam'!S26+'[4]10_Off'!S26+'[4]11_Off'!S26+'[4]12_Off'!S26+'[4]13_Off'!S26+'[4]14_Off'!S26+'[4]15_Off'!S26</f>
        <v>0</v>
      </c>
      <c r="T27" s="304">
        <f>'[4]1_Xa Ia Trok'!T26+'[4]2_Xa Ia Mron'!T26+'[4]3_Xa Kim Tan'!T26+'[4]4_Xa Chu Rang'!T26+'[4]5_Xa Po To'!T26+'[4]6_Xa Ia Broai'!T26+'[4]7_Xa Ia Tul'!T26+'[4]8_Xa Chu Mo'!T26+'[4]9_Xa Ia KDam'!T26+'[4]10_Off'!T26+'[4]11_Off'!T26+'[4]12_Off'!T26+'[4]13_Off'!T26+'[4]14_Off'!T26+'[4]15_Off'!T26</f>
        <v>0</v>
      </c>
      <c r="U27" s="304">
        <f>'[4]1_Xa Ia Trok'!U26+'[4]2_Xa Ia Mron'!U26+'[4]3_Xa Kim Tan'!U26+'[4]4_Xa Chu Rang'!U26+'[4]5_Xa Po To'!U26+'[4]6_Xa Ia Broai'!U26+'[4]7_Xa Ia Tul'!U26+'[4]8_Xa Chu Mo'!U26+'[4]9_Xa Ia KDam'!U26+'[4]10_Off'!U26+'[4]11_Off'!U26+'[4]12_Off'!U26+'[4]13_Off'!U26+'[4]14_Off'!U26+'[4]15_Off'!U26</f>
        <v>0</v>
      </c>
      <c r="V27" s="304">
        <f>'[4]1_Xa Ia Trok'!V26+'[4]2_Xa Ia Mron'!V26+'[4]3_Xa Kim Tan'!V26+'[4]4_Xa Chu Rang'!V26+'[4]5_Xa Po To'!V26+'[4]6_Xa Ia Broai'!V26+'[4]7_Xa Ia Tul'!V26+'[4]8_Xa Chu Mo'!V26+'[4]9_Xa Ia KDam'!V26+'[4]10_Off'!V26+'[4]11_Off'!V26+'[4]12_Off'!V26+'[4]13_Off'!V26+'[4]14_Off'!V26+'[4]15_Off'!V26</f>
        <v>0</v>
      </c>
      <c r="W27" s="514">
        <f>'[4]1_Xa Ia Trok'!W26+'[4]2_Xa Ia Mron'!W26+'[4]3_Xa Kim Tan'!W26+'[4]4_Xa Chu Rang'!W26+'[4]5_Xa Po To'!W26+'[4]6_Xa Ia Broai'!W26+'[4]7_Xa Ia Tul'!W26+'[4]8_Xa Chu Mo'!W26+'[4]9_Xa Ia KDam'!W26+'[4]10_Off'!W26+'[4]11_Off'!W26+'[4]12_Off'!W26+'[4]13_Off'!W26+'[4]14_Off'!W26+'[4]15_Off'!W26</f>
        <v>51.765417999999997</v>
      </c>
      <c r="X27" s="304">
        <f>'[4]1_Xa Ia Trok'!X26+'[4]2_Xa Ia Mron'!X26+'[4]3_Xa Kim Tan'!X26+'[4]4_Xa Chu Rang'!X26+'[4]5_Xa Po To'!X26+'[4]6_Xa Ia Broai'!X26+'[4]7_Xa Ia Tul'!X26+'[4]8_Xa Chu Mo'!X26+'[4]9_Xa Ia KDam'!X26+'[4]10_Off'!X26+'[4]11_Off'!X26+'[4]12_Off'!X26+'[4]13_Off'!X26+'[4]14_Off'!X26+'[4]15_Off'!X26</f>
        <v>0</v>
      </c>
      <c r="Y27" s="304">
        <f>'[4]1_Xa Ia Trok'!Y26+'[4]2_Xa Ia Mron'!Y26+'[4]3_Xa Kim Tan'!Y26+'[4]4_Xa Chu Rang'!Y26+'[4]5_Xa Po To'!Y26+'[4]6_Xa Ia Broai'!Y26+'[4]7_Xa Ia Tul'!Y26+'[4]8_Xa Chu Mo'!Y26+'[4]9_Xa Ia KDam'!Y26+'[4]10_Off'!Y26+'[4]11_Off'!Y26+'[4]12_Off'!Y26+'[4]13_Off'!Y26+'[4]14_Off'!Y26+'[4]15_Off'!Y26</f>
        <v>0</v>
      </c>
      <c r="Z27" s="304">
        <f>'[4]1_Xa Ia Trok'!Z26+'[4]2_Xa Ia Mron'!Z26+'[4]3_Xa Kim Tan'!Z26+'[4]4_Xa Chu Rang'!Z26+'[4]5_Xa Po To'!Z26+'[4]6_Xa Ia Broai'!Z26+'[4]7_Xa Ia Tul'!Z26+'[4]8_Xa Chu Mo'!Z26+'[4]9_Xa Ia KDam'!Z26+'[4]10_Off'!Z26+'[4]11_Off'!Z26+'[4]12_Off'!Z26+'[4]13_Off'!Z26+'[4]14_Off'!Z26+'[4]15_Off'!Z26</f>
        <v>0</v>
      </c>
      <c r="AA27" s="304">
        <f>'[4]1_Xa Ia Trok'!AA26+'[4]2_Xa Ia Mron'!AA26+'[4]3_Xa Kim Tan'!AA26+'[4]4_Xa Chu Rang'!AA26+'[4]5_Xa Po To'!AA26+'[4]6_Xa Ia Broai'!AA26+'[4]7_Xa Ia Tul'!AA26+'[4]8_Xa Chu Mo'!AA26+'[4]9_Xa Ia KDam'!AA26+'[4]10_Off'!AA26+'[4]11_Off'!AA26+'[4]12_Off'!AA26+'[4]13_Off'!AA26+'[4]14_Off'!AA26+'[4]15_Off'!AA26</f>
        <v>0</v>
      </c>
      <c r="AB27" s="304">
        <f>'[4]1_Xa Ia Trok'!AB26+'[4]2_Xa Ia Mron'!AB26+'[4]3_Xa Kim Tan'!AB26+'[4]4_Xa Chu Rang'!AB26+'[4]5_Xa Po To'!AB26+'[4]6_Xa Ia Broai'!AB26+'[4]7_Xa Ia Tul'!AB26+'[4]8_Xa Chu Mo'!AB26+'[4]9_Xa Ia KDam'!AB26+'[4]10_Off'!AB26+'[4]11_Off'!AB26+'[4]12_Off'!AB26+'[4]13_Off'!AB26+'[4]14_Off'!AB26+'[4]15_Off'!AB26</f>
        <v>0</v>
      </c>
      <c r="AC27" s="304">
        <f>'[4]1_Xa Ia Trok'!AC26+'[4]2_Xa Ia Mron'!AC26+'[4]3_Xa Kim Tan'!AC26+'[4]4_Xa Chu Rang'!AC26+'[4]5_Xa Po To'!AC26+'[4]6_Xa Ia Broai'!AC26+'[4]7_Xa Ia Tul'!AC26+'[4]8_Xa Chu Mo'!AC26+'[4]9_Xa Ia KDam'!AC26+'[4]10_Off'!AC26+'[4]11_Off'!AC26+'[4]12_Off'!AC26+'[4]13_Off'!AC26+'[4]14_Off'!AC26+'[4]15_Off'!AC26</f>
        <v>0</v>
      </c>
      <c r="AD27" s="304">
        <f>'[4]1_Xa Ia Trok'!AD26+'[4]2_Xa Ia Mron'!AD26+'[4]3_Xa Kim Tan'!AD26+'[4]4_Xa Chu Rang'!AD26+'[4]5_Xa Po To'!AD26+'[4]6_Xa Ia Broai'!AD26+'[4]7_Xa Ia Tul'!AD26+'[4]8_Xa Chu Mo'!AD26+'[4]9_Xa Ia KDam'!AD26+'[4]10_Off'!AD26+'[4]11_Off'!AD26+'[4]12_Off'!AD26+'[4]13_Off'!AD26+'[4]14_Off'!AD26+'[4]15_Off'!AD26</f>
        <v>0</v>
      </c>
      <c r="AE27" s="304">
        <f>'[4]1_Xa Ia Trok'!AE26+'[4]2_Xa Ia Mron'!AE26+'[4]3_Xa Kim Tan'!AE26+'[4]4_Xa Chu Rang'!AE26+'[4]5_Xa Po To'!AE26+'[4]6_Xa Ia Broai'!AE26+'[4]7_Xa Ia Tul'!AE26+'[4]8_Xa Chu Mo'!AE26+'[4]9_Xa Ia KDam'!AE26+'[4]10_Off'!AE26+'[4]11_Off'!AE26+'[4]12_Off'!AE26+'[4]13_Off'!AE26+'[4]14_Off'!AE26+'[4]15_Off'!AE26</f>
        <v>0</v>
      </c>
      <c r="AF27" s="304">
        <f>'[4]1_Xa Ia Trok'!AF26+'[4]2_Xa Ia Mron'!AF26+'[4]3_Xa Kim Tan'!AF26+'[4]4_Xa Chu Rang'!AF26+'[4]5_Xa Po To'!AF26+'[4]6_Xa Ia Broai'!AF26+'[4]7_Xa Ia Tul'!AF26+'[4]8_Xa Chu Mo'!AF26+'[4]9_Xa Ia KDam'!AF26+'[4]10_Off'!AF26+'[4]11_Off'!AF26+'[4]12_Off'!AF26+'[4]13_Off'!AF26+'[4]14_Off'!AF26+'[4]15_Off'!AF26</f>
        <v>0</v>
      </c>
      <c r="AG27" s="304">
        <f>'[4]1_Xa Ia Trok'!AG26+'[4]2_Xa Ia Mron'!AG26+'[4]3_Xa Kim Tan'!AG26+'[4]4_Xa Chu Rang'!AG26+'[4]5_Xa Po To'!AG26+'[4]6_Xa Ia Broai'!AG26+'[4]7_Xa Ia Tul'!AG26+'[4]8_Xa Chu Mo'!AG26+'[4]9_Xa Ia KDam'!AG26+'[4]10_Off'!AG26+'[4]11_Off'!AG26+'[4]12_Off'!AG26+'[4]13_Off'!AG26+'[4]14_Off'!AG26+'[4]15_Off'!AG26</f>
        <v>0</v>
      </c>
      <c r="AH27" s="304">
        <f>'[4]1_Xa Ia Trok'!AH26+'[4]2_Xa Ia Mron'!AH26+'[4]3_Xa Kim Tan'!AH26+'[4]4_Xa Chu Rang'!AH26+'[4]5_Xa Po To'!AH26+'[4]6_Xa Ia Broai'!AH26+'[4]7_Xa Ia Tul'!AH26+'[4]8_Xa Chu Mo'!AH26+'[4]9_Xa Ia KDam'!AH26+'[4]10_Off'!AH26+'[4]11_Off'!AH26+'[4]12_Off'!AH26+'[4]13_Off'!AH26+'[4]14_Off'!AH26+'[4]15_Off'!AH26</f>
        <v>0</v>
      </c>
      <c r="AI27" s="304">
        <f>'[4]1_Xa Ia Trok'!AI26+'[4]2_Xa Ia Mron'!AI26+'[4]3_Xa Kim Tan'!AI26+'[4]4_Xa Chu Rang'!AI26+'[4]5_Xa Po To'!AI26+'[4]6_Xa Ia Broai'!AI26+'[4]7_Xa Ia Tul'!AI26+'[4]8_Xa Chu Mo'!AI26+'[4]9_Xa Ia KDam'!AI26+'[4]10_Off'!AI26+'[4]11_Off'!AI26+'[4]12_Off'!AI26+'[4]13_Off'!AI26+'[4]14_Off'!AI26+'[4]15_Off'!AI26</f>
        <v>0</v>
      </c>
      <c r="AJ27" s="304">
        <f>'[4]1_Xa Ia Trok'!AJ26+'[4]2_Xa Ia Mron'!AJ26+'[4]3_Xa Kim Tan'!AJ26+'[4]4_Xa Chu Rang'!AJ26+'[4]5_Xa Po To'!AJ26+'[4]6_Xa Ia Broai'!AJ26+'[4]7_Xa Ia Tul'!AJ26+'[4]8_Xa Chu Mo'!AJ26+'[4]9_Xa Ia KDam'!AJ26+'[4]10_Off'!AJ26+'[4]11_Off'!AJ26+'[4]12_Off'!AJ26+'[4]13_Off'!AJ26+'[4]14_Off'!AJ26+'[4]15_Off'!AJ26</f>
        <v>0</v>
      </c>
      <c r="AK27" s="304">
        <f>'[4]1_Xa Ia Trok'!AK26+'[4]2_Xa Ia Mron'!AK26+'[4]3_Xa Kim Tan'!AK26+'[4]4_Xa Chu Rang'!AK26+'[4]5_Xa Po To'!AK26+'[4]6_Xa Ia Broai'!AK26+'[4]7_Xa Ia Tul'!AK26+'[4]8_Xa Chu Mo'!AK26+'[4]9_Xa Ia KDam'!AK26+'[4]10_Off'!AK26+'[4]11_Off'!AK26+'[4]12_Off'!AK26+'[4]13_Off'!AK26+'[4]14_Off'!AK26+'[4]15_Off'!AK26</f>
        <v>0</v>
      </c>
      <c r="AL27" s="304">
        <f>'[4]1_Xa Ia Trok'!AL26+'[4]2_Xa Ia Mron'!AL26+'[4]3_Xa Kim Tan'!AL26+'[4]4_Xa Chu Rang'!AL26+'[4]5_Xa Po To'!AL26+'[4]6_Xa Ia Broai'!AL26+'[4]7_Xa Ia Tul'!AL26+'[4]8_Xa Chu Mo'!AL26+'[4]9_Xa Ia KDam'!AL26+'[4]10_Off'!AL26+'[4]11_Off'!AL26+'[4]12_Off'!AL26+'[4]13_Off'!AL26+'[4]14_Off'!AL26+'[4]15_Off'!AL26</f>
        <v>0</v>
      </c>
      <c r="AM27" s="304">
        <f>'[4]1_Xa Ia Trok'!AM26+'[4]2_Xa Ia Mron'!AM26+'[4]3_Xa Kim Tan'!AM26+'[4]4_Xa Chu Rang'!AM26+'[4]5_Xa Po To'!AM26+'[4]6_Xa Ia Broai'!AM26+'[4]7_Xa Ia Tul'!AM26+'[4]8_Xa Chu Mo'!AM26+'[4]9_Xa Ia KDam'!AM26+'[4]10_Off'!AM26+'[4]11_Off'!AM26+'[4]12_Off'!AM26+'[4]13_Off'!AM26+'[4]14_Off'!AM26+'[4]15_Off'!AM26</f>
        <v>0</v>
      </c>
      <c r="AN27" s="304">
        <f>'[4]1_Xa Ia Trok'!AN26+'[4]2_Xa Ia Mron'!AN26+'[4]3_Xa Kim Tan'!AN26+'[4]4_Xa Chu Rang'!AN26+'[4]5_Xa Po To'!AN26+'[4]6_Xa Ia Broai'!AN26+'[4]7_Xa Ia Tul'!AN26+'[4]8_Xa Chu Mo'!AN26+'[4]9_Xa Ia KDam'!AN26+'[4]10_Off'!AN26+'[4]11_Off'!AN26+'[4]12_Off'!AN26+'[4]13_Off'!AN26+'[4]14_Off'!AN26+'[4]15_Off'!AN26</f>
        <v>0</v>
      </c>
      <c r="AO27" s="304">
        <f>'[4]1_Xa Ia Trok'!AO26+'[4]2_Xa Ia Mron'!AO26+'[4]3_Xa Kim Tan'!AO26+'[4]4_Xa Chu Rang'!AO26+'[4]5_Xa Po To'!AO26+'[4]6_Xa Ia Broai'!AO26+'[4]7_Xa Ia Tul'!AO26+'[4]8_Xa Chu Mo'!AO26+'[4]9_Xa Ia KDam'!AO26+'[4]10_Off'!AO26+'[4]11_Off'!AO26+'[4]12_Off'!AO26+'[4]13_Off'!AO26+'[4]14_Off'!AO26+'[4]15_Off'!AO26</f>
        <v>0</v>
      </c>
      <c r="AP27" s="304">
        <f>'[4]1_Xa Ia Trok'!AP26+'[4]2_Xa Ia Mron'!AP26+'[4]3_Xa Kim Tan'!AP26+'[4]4_Xa Chu Rang'!AP26+'[4]5_Xa Po To'!AP26+'[4]6_Xa Ia Broai'!AP26+'[4]7_Xa Ia Tul'!AP26+'[4]8_Xa Chu Mo'!AP26+'[4]9_Xa Ia KDam'!AP26+'[4]10_Off'!AP26+'[4]11_Off'!AP26+'[4]12_Off'!AP26+'[4]13_Off'!AP26+'[4]14_Off'!AP26+'[4]15_Off'!AP26</f>
        <v>0</v>
      </c>
      <c r="AQ27" s="498">
        <f>'[4]1_Xa Ia Trok'!AQ26+'[4]2_Xa Ia Mron'!AQ26+'[4]3_Xa Kim Tan'!AQ26+'[4]4_Xa Chu Rang'!AQ26+'[4]5_Xa Po To'!AQ26+'[4]6_Xa Ia Broai'!AQ26+'[4]7_Xa Ia Tul'!AQ26+'[4]8_Xa Chu Mo'!AQ26+'[4]9_Xa Ia KDam'!AQ26+'[4]10_Off'!AQ26+'[4]11_Off'!AQ26+'[4]12_Off'!AQ26+'[4]13_Off'!AQ26+'[4]14_Off'!AQ26+'[4]15_Off'!AQ26</f>
        <v>0</v>
      </c>
      <c r="AR27" s="304">
        <f t="shared" si="10"/>
        <v>0</v>
      </c>
      <c r="AS27" s="624">
        <f>'[4]1_Xa Ia Trok'!AS26+'[4]2_Xa Ia Mron'!AS26+'[4]3_Xa Kim Tan'!AS26+'[4]4_Xa Chu Rang'!AS26+'[4]5_Xa Po To'!AS26+'[4]6_Xa Ia Broai'!AS26+'[4]7_Xa Ia Tul'!AS26+'[4]8_Xa Chu Mo'!AS26+'[4]9_Xa Ia KDam'!AS26+'[4]10_Off'!AS26+'[4]11_Off'!AS26+'[4]12_Off'!AS26+'[4]13_Off'!AS26+'[4]14_Off'!AS26+'[4]15_Off'!AS26</f>
        <v>55.415417999999995</v>
      </c>
      <c r="AU27" s="137">
        <f t="shared" si="8"/>
        <v>3.6499999999999986</v>
      </c>
      <c r="AV27" s="137">
        <f>'03 CH'!I28</f>
        <v>55.415417999999995</v>
      </c>
      <c r="AW27" s="137">
        <f t="shared" si="6"/>
        <v>0</v>
      </c>
      <c r="AX27" s="137">
        <f t="shared" si="0"/>
        <v>3.6499999999999986</v>
      </c>
      <c r="BA27" s="137">
        <f>'03 CH'!K28</f>
        <v>3.6499999999999986</v>
      </c>
      <c r="BC27" s="137">
        <f t="shared" si="7"/>
        <v>3.6499999999999986</v>
      </c>
      <c r="BE27" s="137"/>
    </row>
    <row r="28" spans="1:57" s="113" customFormat="1" ht="15.95" customHeight="1" x14ac:dyDescent="0.25">
      <c r="A28" s="142">
        <v>2.8</v>
      </c>
      <c r="B28" s="81" t="s">
        <v>60</v>
      </c>
      <c r="C28" s="82" t="s">
        <v>61</v>
      </c>
      <c r="D28" s="304">
        <f>'02 CH'!G27</f>
        <v>0</v>
      </c>
      <c r="E28" s="498">
        <f t="shared" si="9"/>
        <v>0</v>
      </c>
      <c r="F28" s="304">
        <f>'[4]1_Xa Ia Trok'!F27+'[4]2_Xa Ia Mron'!F27+'[4]3_Xa Kim Tan'!F27+'[4]4_Xa Chu Rang'!F27+'[4]5_Xa Po To'!F27+'[4]6_Xa Ia Broai'!F27+'[4]7_Xa Ia Tul'!F27+'[4]8_Xa Chu Mo'!F27+'[4]9_Xa Ia KDam'!F27+'[4]10_Off'!F27+'[4]11_Off'!F27+'[4]12_Off'!F27+'[4]13_Off'!F27+'[4]14_Off'!F27+'[4]15_Off'!F27</f>
        <v>0</v>
      </c>
      <c r="G28" s="304">
        <f>'[4]1_Xa Ia Trok'!G27+'[4]2_Xa Ia Mron'!G27+'[4]3_Xa Kim Tan'!G27+'[4]4_Xa Chu Rang'!G27+'[4]5_Xa Po To'!G27+'[4]6_Xa Ia Broai'!G27+'[4]7_Xa Ia Tul'!G27+'[4]8_Xa Chu Mo'!G27+'[4]9_Xa Ia KDam'!G27+'[4]10_Off'!G27+'[4]11_Off'!G27+'[4]12_Off'!G27+'[4]13_Off'!G27+'[4]14_Off'!G27+'[4]15_Off'!G27</f>
        <v>0</v>
      </c>
      <c r="H28" s="304">
        <f>'[4]1_Xa Ia Trok'!H27+'[4]2_Xa Ia Mron'!H27+'[4]3_Xa Kim Tan'!H27+'[4]4_Xa Chu Rang'!H27+'[4]5_Xa Po To'!H27+'[4]6_Xa Ia Broai'!H27+'[4]7_Xa Ia Tul'!H27+'[4]8_Xa Chu Mo'!H27+'[4]9_Xa Ia KDam'!H27+'[4]10_Off'!H27+'[4]11_Off'!H27+'[4]12_Off'!H27+'[4]13_Off'!H27+'[4]14_Off'!H27+'[4]15_Off'!H27</f>
        <v>0</v>
      </c>
      <c r="I28" s="304">
        <f>'[4]1_Xa Ia Trok'!I27+'[4]2_Xa Ia Mron'!I27+'[4]3_Xa Kim Tan'!I27+'[4]4_Xa Chu Rang'!I27+'[4]5_Xa Po To'!I27+'[4]6_Xa Ia Broai'!I27+'[4]7_Xa Ia Tul'!I27+'[4]8_Xa Chu Mo'!I27+'[4]9_Xa Ia KDam'!I27+'[4]10_Off'!I27+'[4]11_Off'!I27+'[4]12_Off'!I27+'[4]13_Off'!I27+'[4]14_Off'!I27+'[4]15_Off'!I27</f>
        <v>0</v>
      </c>
      <c r="J28" s="304">
        <f>'[4]1_Xa Ia Trok'!J27+'[4]2_Xa Ia Mron'!J27+'[4]3_Xa Kim Tan'!J27+'[4]4_Xa Chu Rang'!J27+'[4]5_Xa Po To'!J27+'[4]6_Xa Ia Broai'!J27+'[4]7_Xa Ia Tul'!J27+'[4]8_Xa Chu Mo'!J27+'[4]9_Xa Ia KDam'!J27+'[4]10_Off'!J27+'[4]11_Off'!J27+'[4]12_Off'!J27+'[4]13_Off'!J27+'[4]14_Off'!J27+'[4]15_Off'!J27</f>
        <v>0</v>
      </c>
      <c r="K28" s="304">
        <f>'[4]1_Xa Ia Trok'!K27+'[4]2_Xa Ia Mron'!K27+'[4]3_Xa Kim Tan'!K27+'[4]4_Xa Chu Rang'!K27+'[4]5_Xa Po To'!K27+'[4]6_Xa Ia Broai'!K27+'[4]7_Xa Ia Tul'!K27+'[4]8_Xa Chu Mo'!K27+'[4]9_Xa Ia KDam'!K27+'[4]10_Off'!K27+'[4]11_Off'!K27+'[4]12_Off'!K27+'[4]13_Off'!K27+'[4]14_Off'!K27+'[4]15_Off'!K27</f>
        <v>0</v>
      </c>
      <c r="L28" s="304">
        <f>'[4]1_Xa Ia Trok'!L27+'[4]2_Xa Ia Mron'!L27+'[4]3_Xa Kim Tan'!L27+'[4]4_Xa Chu Rang'!L27+'[4]5_Xa Po To'!L27+'[4]6_Xa Ia Broai'!L27+'[4]7_Xa Ia Tul'!L27+'[4]8_Xa Chu Mo'!L27+'[4]9_Xa Ia KDam'!L27+'[4]10_Off'!L27+'[4]11_Off'!L27+'[4]12_Off'!L27+'[4]13_Off'!L27+'[4]14_Off'!L27+'[4]15_Off'!L27</f>
        <v>0</v>
      </c>
      <c r="M28" s="304">
        <f>'[4]1_Xa Ia Trok'!M27+'[4]2_Xa Ia Mron'!M27+'[4]3_Xa Kim Tan'!M27+'[4]4_Xa Chu Rang'!M27+'[4]5_Xa Po To'!M27+'[4]6_Xa Ia Broai'!M27+'[4]7_Xa Ia Tul'!M27+'[4]8_Xa Chu Mo'!M27+'[4]9_Xa Ia KDam'!M27+'[4]10_Off'!M27+'[4]11_Off'!M27+'[4]12_Off'!M27+'[4]13_Off'!M27+'[4]14_Off'!M27+'[4]15_Off'!M27</f>
        <v>0</v>
      </c>
      <c r="N28" s="304">
        <f>'[4]1_Xa Ia Trok'!N27+'[4]2_Xa Ia Mron'!N27+'[4]3_Xa Kim Tan'!N27+'[4]4_Xa Chu Rang'!N27+'[4]5_Xa Po To'!N27+'[4]6_Xa Ia Broai'!N27+'[4]7_Xa Ia Tul'!N27+'[4]8_Xa Chu Mo'!N27+'[4]9_Xa Ia KDam'!N27+'[4]10_Off'!N27+'[4]11_Off'!N27+'[4]12_Off'!N27+'[4]13_Off'!N27+'[4]14_Off'!N27+'[4]15_Off'!N27</f>
        <v>0</v>
      </c>
      <c r="O28" s="304">
        <f>'[4]1_Xa Ia Trok'!O27+'[4]2_Xa Ia Mron'!O27+'[4]3_Xa Kim Tan'!O27+'[4]4_Xa Chu Rang'!O27+'[4]5_Xa Po To'!O27+'[4]6_Xa Ia Broai'!O27+'[4]7_Xa Ia Tul'!O27+'[4]8_Xa Chu Mo'!O27+'[4]9_Xa Ia KDam'!O27+'[4]10_Off'!O27+'[4]11_Off'!O27+'[4]12_Off'!O27+'[4]13_Off'!O27+'[4]14_Off'!O27+'[4]15_Off'!O27</f>
        <v>0</v>
      </c>
      <c r="P28" s="498">
        <f>SUM(Q28:AP28)-X28</f>
        <v>0</v>
      </c>
      <c r="Q28" s="304">
        <f>'[4]1_Xa Ia Trok'!Q27+'[4]2_Xa Ia Mron'!Q27+'[4]3_Xa Kim Tan'!Q27+'[4]4_Xa Chu Rang'!Q27+'[4]5_Xa Po To'!Q27+'[4]6_Xa Ia Broai'!Q27+'[4]7_Xa Ia Tul'!Q27+'[4]8_Xa Chu Mo'!Q27+'[4]9_Xa Ia KDam'!Q27+'[4]10_Off'!Q27+'[4]11_Off'!Q27+'[4]12_Off'!Q27+'[4]13_Off'!Q27+'[4]14_Off'!Q27+'[4]15_Off'!Q27</f>
        <v>0</v>
      </c>
      <c r="R28" s="304">
        <f>'[4]1_Xa Ia Trok'!R27+'[4]2_Xa Ia Mron'!R27+'[4]3_Xa Kim Tan'!R27+'[4]4_Xa Chu Rang'!R27+'[4]5_Xa Po To'!R27+'[4]6_Xa Ia Broai'!R27+'[4]7_Xa Ia Tul'!R27+'[4]8_Xa Chu Mo'!R27+'[4]9_Xa Ia KDam'!R27+'[4]10_Off'!R27+'[4]11_Off'!R27+'[4]12_Off'!R27+'[4]13_Off'!R27+'[4]14_Off'!R27+'[4]15_Off'!R27</f>
        <v>0</v>
      </c>
      <c r="S28" s="304">
        <f>'[4]1_Xa Ia Trok'!S27+'[4]2_Xa Ia Mron'!S27+'[4]3_Xa Kim Tan'!S27+'[4]4_Xa Chu Rang'!S27+'[4]5_Xa Po To'!S27+'[4]6_Xa Ia Broai'!S27+'[4]7_Xa Ia Tul'!S27+'[4]8_Xa Chu Mo'!S27+'[4]9_Xa Ia KDam'!S27+'[4]10_Off'!S27+'[4]11_Off'!S27+'[4]12_Off'!S27+'[4]13_Off'!S27+'[4]14_Off'!S27+'[4]15_Off'!S27</f>
        <v>0</v>
      </c>
      <c r="T28" s="304">
        <f>'[4]1_Xa Ia Trok'!T27+'[4]2_Xa Ia Mron'!T27+'[4]3_Xa Kim Tan'!T27+'[4]4_Xa Chu Rang'!T27+'[4]5_Xa Po To'!T27+'[4]6_Xa Ia Broai'!T27+'[4]7_Xa Ia Tul'!T27+'[4]8_Xa Chu Mo'!T27+'[4]9_Xa Ia KDam'!T27+'[4]10_Off'!T27+'[4]11_Off'!T27+'[4]12_Off'!T27+'[4]13_Off'!T27+'[4]14_Off'!T27+'[4]15_Off'!T27</f>
        <v>0</v>
      </c>
      <c r="U28" s="304">
        <f>'[4]1_Xa Ia Trok'!U27+'[4]2_Xa Ia Mron'!U27+'[4]3_Xa Kim Tan'!U27+'[4]4_Xa Chu Rang'!U27+'[4]5_Xa Po To'!U27+'[4]6_Xa Ia Broai'!U27+'[4]7_Xa Ia Tul'!U27+'[4]8_Xa Chu Mo'!U27+'[4]9_Xa Ia KDam'!U27+'[4]10_Off'!U27+'[4]11_Off'!U27+'[4]12_Off'!U27+'[4]13_Off'!U27+'[4]14_Off'!U27+'[4]15_Off'!U27</f>
        <v>0</v>
      </c>
      <c r="V28" s="304">
        <f>'[4]1_Xa Ia Trok'!V27+'[4]2_Xa Ia Mron'!V27+'[4]3_Xa Kim Tan'!V27+'[4]4_Xa Chu Rang'!V27+'[4]5_Xa Po To'!V27+'[4]6_Xa Ia Broai'!V27+'[4]7_Xa Ia Tul'!V27+'[4]8_Xa Chu Mo'!V27+'[4]9_Xa Ia KDam'!V27+'[4]10_Off'!V27+'[4]11_Off'!V27+'[4]12_Off'!V27+'[4]13_Off'!V27+'[4]14_Off'!V27+'[4]15_Off'!V27</f>
        <v>0</v>
      </c>
      <c r="W28" s="304">
        <f>'[4]1_Xa Ia Trok'!W27+'[4]2_Xa Ia Mron'!W27+'[4]3_Xa Kim Tan'!W27+'[4]4_Xa Chu Rang'!W27+'[4]5_Xa Po To'!W27+'[4]6_Xa Ia Broai'!W27+'[4]7_Xa Ia Tul'!W27+'[4]8_Xa Chu Mo'!W27+'[4]9_Xa Ia KDam'!W27+'[4]10_Off'!W27+'[4]11_Off'!W27+'[4]12_Off'!W27+'[4]13_Off'!W27+'[4]14_Off'!W27+'[4]15_Off'!W27</f>
        <v>0</v>
      </c>
      <c r="X28" s="514">
        <f>'[4]1_Xa Ia Trok'!X27+'[4]2_Xa Ia Mron'!X27+'[4]3_Xa Kim Tan'!X27+'[4]4_Xa Chu Rang'!X27+'[4]5_Xa Po To'!X27+'[4]6_Xa Ia Broai'!X27+'[4]7_Xa Ia Tul'!X27+'[4]8_Xa Chu Mo'!X27+'[4]9_Xa Ia KDam'!X27+'[4]10_Off'!X27+'[4]11_Off'!X27+'[4]12_Off'!X27+'[4]13_Off'!X27+'[4]14_Off'!X27+'[4]15_Off'!X27</f>
        <v>0</v>
      </c>
      <c r="Y28" s="304">
        <f>'[4]1_Xa Ia Trok'!Y27+'[4]2_Xa Ia Mron'!Y27+'[4]3_Xa Kim Tan'!Y27+'[4]4_Xa Chu Rang'!Y27+'[4]5_Xa Po To'!Y27+'[4]6_Xa Ia Broai'!Y27+'[4]7_Xa Ia Tul'!Y27+'[4]8_Xa Chu Mo'!Y27+'[4]9_Xa Ia KDam'!Y27+'[4]10_Off'!Y27+'[4]11_Off'!Y27+'[4]12_Off'!Y27+'[4]13_Off'!Y27+'[4]14_Off'!Y27+'[4]15_Off'!Y27</f>
        <v>0</v>
      </c>
      <c r="Z28" s="304">
        <f>'[4]1_Xa Ia Trok'!Z27+'[4]2_Xa Ia Mron'!Z27+'[4]3_Xa Kim Tan'!Z27+'[4]4_Xa Chu Rang'!Z27+'[4]5_Xa Po To'!Z27+'[4]6_Xa Ia Broai'!Z27+'[4]7_Xa Ia Tul'!Z27+'[4]8_Xa Chu Mo'!Z27+'[4]9_Xa Ia KDam'!Z27+'[4]10_Off'!Z27+'[4]11_Off'!Z27+'[4]12_Off'!Z27+'[4]13_Off'!Z27+'[4]14_Off'!Z27+'[4]15_Off'!Z27</f>
        <v>0</v>
      </c>
      <c r="AA28" s="304">
        <f>'[4]1_Xa Ia Trok'!AA27+'[4]2_Xa Ia Mron'!AA27+'[4]3_Xa Kim Tan'!AA27+'[4]4_Xa Chu Rang'!AA27+'[4]5_Xa Po To'!AA27+'[4]6_Xa Ia Broai'!AA27+'[4]7_Xa Ia Tul'!AA27+'[4]8_Xa Chu Mo'!AA27+'[4]9_Xa Ia KDam'!AA27+'[4]10_Off'!AA27+'[4]11_Off'!AA27+'[4]12_Off'!AA27+'[4]13_Off'!AA27+'[4]14_Off'!AA27+'[4]15_Off'!AA27</f>
        <v>0</v>
      </c>
      <c r="AB28" s="304">
        <f>'[4]1_Xa Ia Trok'!AB27+'[4]2_Xa Ia Mron'!AB27+'[4]3_Xa Kim Tan'!AB27+'[4]4_Xa Chu Rang'!AB27+'[4]5_Xa Po To'!AB27+'[4]6_Xa Ia Broai'!AB27+'[4]7_Xa Ia Tul'!AB27+'[4]8_Xa Chu Mo'!AB27+'[4]9_Xa Ia KDam'!AB27+'[4]10_Off'!AB27+'[4]11_Off'!AB27+'[4]12_Off'!AB27+'[4]13_Off'!AB27+'[4]14_Off'!AB27+'[4]15_Off'!AB27</f>
        <v>0</v>
      </c>
      <c r="AC28" s="304">
        <f>'[4]1_Xa Ia Trok'!AC27+'[4]2_Xa Ia Mron'!AC27+'[4]3_Xa Kim Tan'!AC27+'[4]4_Xa Chu Rang'!AC27+'[4]5_Xa Po To'!AC27+'[4]6_Xa Ia Broai'!AC27+'[4]7_Xa Ia Tul'!AC27+'[4]8_Xa Chu Mo'!AC27+'[4]9_Xa Ia KDam'!AC27+'[4]10_Off'!AC27+'[4]11_Off'!AC27+'[4]12_Off'!AC27+'[4]13_Off'!AC27+'[4]14_Off'!AC27+'[4]15_Off'!AC27</f>
        <v>0</v>
      </c>
      <c r="AD28" s="304">
        <f>'[4]1_Xa Ia Trok'!AD27+'[4]2_Xa Ia Mron'!AD27+'[4]3_Xa Kim Tan'!AD27+'[4]4_Xa Chu Rang'!AD27+'[4]5_Xa Po To'!AD27+'[4]6_Xa Ia Broai'!AD27+'[4]7_Xa Ia Tul'!AD27+'[4]8_Xa Chu Mo'!AD27+'[4]9_Xa Ia KDam'!AD27+'[4]10_Off'!AD27+'[4]11_Off'!AD27+'[4]12_Off'!AD27+'[4]13_Off'!AD27+'[4]14_Off'!AD27+'[4]15_Off'!AD27</f>
        <v>0</v>
      </c>
      <c r="AE28" s="304">
        <f>'[4]1_Xa Ia Trok'!AE27+'[4]2_Xa Ia Mron'!AE27+'[4]3_Xa Kim Tan'!AE27+'[4]4_Xa Chu Rang'!AE27+'[4]5_Xa Po To'!AE27+'[4]6_Xa Ia Broai'!AE27+'[4]7_Xa Ia Tul'!AE27+'[4]8_Xa Chu Mo'!AE27+'[4]9_Xa Ia KDam'!AE27+'[4]10_Off'!AE27+'[4]11_Off'!AE27+'[4]12_Off'!AE27+'[4]13_Off'!AE27+'[4]14_Off'!AE27+'[4]15_Off'!AE27</f>
        <v>0</v>
      </c>
      <c r="AF28" s="304">
        <f>'[4]1_Xa Ia Trok'!AF27+'[4]2_Xa Ia Mron'!AF27+'[4]3_Xa Kim Tan'!AF27+'[4]4_Xa Chu Rang'!AF27+'[4]5_Xa Po To'!AF27+'[4]6_Xa Ia Broai'!AF27+'[4]7_Xa Ia Tul'!AF27+'[4]8_Xa Chu Mo'!AF27+'[4]9_Xa Ia KDam'!AF27+'[4]10_Off'!AF27+'[4]11_Off'!AF27+'[4]12_Off'!AF27+'[4]13_Off'!AF27+'[4]14_Off'!AF27+'[4]15_Off'!AF27</f>
        <v>0</v>
      </c>
      <c r="AG28" s="304">
        <f>'[4]1_Xa Ia Trok'!AG27+'[4]2_Xa Ia Mron'!AG27+'[4]3_Xa Kim Tan'!AG27+'[4]4_Xa Chu Rang'!AG27+'[4]5_Xa Po To'!AG27+'[4]6_Xa Ia Broai'!AG27+'[4]7_Xa Ia Tul'!AG27+'[4]8_Xa Chu Mo'!AG27+'[4]9_Xa Ia KDam'!AG27+'[4]10_Off'!AG27+'[4]11_Off'!AG27+'[4]12_Off'!AG27+'[4]13_Off'!AG27+'[4]14_Off'!AG27+'[4]15_Off'!AG27</f>
        <v>0</v>
      </c>
      <c r="AH28" s="304">
        <f>'[4]1_Xa Ia Trok'!AH27+'[4]2_Xa Ia Mron'!AH27+'[4]3_Xa Kim Tan'!AH27+'[4]4_Xa Chu Rang'!AH27+'[4]5_Xa Po To'!AH27+'[4]6_Xa Ia Broai'!AH27+'[4]7_Xa Ia Tul'!AH27+'[4]8_Xa Chu Mo'!AH27+'[4]9_Xa Ia KDam'!AH27+'[4]10_Off'!AH27+'[4]11_Off'!AH27+'[4]12_Off'!AH27+'[4]13_Off'!AH27+'[4]14_Off'!AH27+'[4]15_Off'!AH27</f>
        <v>0</v>
      </c>
      <c r="AI28" s="304">
        <f>'[4]1_Xa Ia Trok'!AI27+'[4]2_Xa Ia Mron'!AI27+'[4]3_Xa Kim Tan'!AI27+'[4]4_Xa Chu Rang'!AI27+'[4]5_Xa Po To'!AI27+'[4]6_Xa Ia Broai'!AI27+'[4]7_Xa Ia Tul'!AI27+'[4]8_Xa Chu Mo'!AI27+'[4]9_Xa Ia KDam'!AI27+'[4]10_Off'!AI27+'[4]11_Off'!AI27+'[4]12_Off'!AI27+'[4]13_Off'!AI27+'[4]14_Off'!AI27+'[4]15_Off'!AI27</f>
        <v>0</v>
      </c>
      <c r="AJ28" s="304">
        <f>'[4]1_Xa Ia Trok'!AJ27+'[4]2_Xa Ia Mron'!AJ27+'[4]3_Xa Kim Tan'!AJ27+'[4]4_Xa Chu Rang'!AJ27+'[4]5_Xa Po To'!AJ27+'[4]6_Xa Ia Broai'!AJ27+'[4]7_Xa Ia Tul'!AJ27+'[4]8_Xa Chu Mo'!AJ27+'[4]9_Xa Ia KDam'!AJ27+'[4]10_Off'!AJ27+'[4]11_Off'!AJ27+'[4]12_Off'!AJ27+'[4]13_Off'!AJ27+'[4]14_Off'!AJ27+'[4]15_Off'!AJ27</f>
        <v>0</v>
      </c>
      <c r="AK28" s="304">
        <f>'[4]1_Xa Ia Trok'!AK27+'[4]2_Xa Ia Mron'!AK27+'[4]3_Xa Kim Tan'!AK27+'[4]4_Xa Chu Rang'!AK27+'[4]5_Xa Po To'!AK27+'[4]6_Xa Ia Broai'!AK27+'[4]7_Xa Ia Tul'!AK27+'[4]8_Xa Chu Mo'!AK27+'[4]9_Xa Ia KDam'!AK27+'[4]10_Off'!AK27+'[4]11_Off'!AK27+'[4]12_Off'!AK27+'[4]13_Off'!AK27+'[4]14_Off'!AK27+'[4]15_Off'!AK27</f>
        <v>0</v>
      </c>
      <c r="AL28" s="304">
        <f>'[4]1_Xa Ia Trok'!AL27+'[4]2_Xa Ia Mron'!AL27+'[4]3_Xa Kim Tan'!AL27+'[4]4_Xa Chu Rang'!AL27+'[4]5_Xa Po To'!AL27+'[4]6_Xa Ia Broai'!AL27+'[4]7_Xa Ia Tul'!AL27+'[4]8_Xa Chu Mo'!AL27+'[4]9_Xa Ia KDam'!AL27+'[4]10_Off'!AL27+'[4]11_Off'!AL27+'[4]12_Off'!AL27+'[4]13_Off'!AL27+'[4]14_Off'!AL27+'[4]15_Off'!AL27</f>
        <v>0</v>
      </c>
      <c r="AM28" s="304">
        <f>'[4]1_Xa Ia Trok'!AM27+'[4]2_Xa Ia Mron'!AM27+'[4]3_Xa Kim Tan'!AM27+'[4]4_Xa Chu Rang'!AM27+'[4]5_Xa Po To'!AM27+'[4]6_Xa Ia Broai'!AM27+'[4]7_Xa Ia Tul'!AM27+'[4]8_Xa Chu Mo'!AM27+'[4]9_Xa Ia KDam'!AM27+'[4]10_Off'!AM27+'[4]11_Off'!AM27+'[4]12_Off'!AM27+'[4]13_Off'!AM27+'[4]14_Off'!AM27+'[4]15_Off'!AM27</f>
        <v>0</v>
      </c>
      <c r="AN28" s="304">
        <f>'[4]1_Xa Ia Trok'!AN27+'[4]2_Xa Ia Mron'!AN27+'[4]3_Xa Kim Tan'!AN27+'[4]4_Xa Chu Rang'!AN27+'[4]5_Xa Po To'!AN27+'[4]6_Xa Ia Broai'!AN27+'[4]7_Xa Ia Tul'!AN27+'[4]8_Xa Chu Mo'!AN27+'[4]9_Xa Ia KDam'!AN27+'[4]10_Off'!AN27+'[4]11_Off'!AN27+'[4]12_Off'!AN27+'[4]13_Off'!AN27+'[4]14_Off'!AN27+'[4]15_Off'!AN27</f>
        <v>0</v>
      </c>
      <c r="AO28" s="304">
        <f>'[4]1_Xa Ia Trok'!AO27+'[4]2_Xa Ia Mron'!AO27+'[4]3_Xa Kim Tan'!AO27+'[4]4_Xa Chu Rang'!AO27+'[4]5_Xa Po To'!AO27+'[4]6_Xa Ia Broai'!AO27+'[4]7_Xa Ia Tul'!AO27+'[4]8_Xa Chu Mo'!AO27+'[4]9_Xa Ia KDam'!AO27+'[4]10_Off'!AO27+'[4]11_Off'!AO27+'[4]12_Off'!AO27+'[4]13_Off'!AO27+'[4]14_Off'!AO27+'[4]15_Off'!AO27</f>
        <v>0</v>
      </c>
      <c r="AP28" s="304">
        <f>'[4]1_Xa Ia Trok'!AP27+'[4]2_Xa Ia Mron'!AP27+'[4]3_Xa Kim Tan'!AP27+'[4]4_Xa Chu Rang'!AP27+'[4]5_Xa Po To'!AP27+'[4]6_Xa Ia Broai'!AP27+'[4]7_Xa Ia Tul'!AP27+'[4]8_Xa Chu Mo'!AP27+'[4]9_Xa Ia KDam'!AP27+'[4]10_Off'!AP27+'[4]11_Off'!AP27+'[4]12_Off'!AP27+'[4]13_Off'!AP27+'[4]14_Off'!AP27+'[4]15_Off'!AP27</f>
        <v>0</v>
      </c>
      <c r="AQ28" s="498">
        <f>'[4]1_Xa Ia Trok'!AQ27+'[4]2_Xa Ia Mron'!AQ27+'[4]3_Xa Kim Tan'!AQ27+'[4]4_Xa Chu Rang'!AQ27+'[4]5_Xa Po To'!AQ27+'[4]6_Xa Ia Broai'!AQ27+'[4]7_Xa Ia Tul'!AQ27+'[4]8_Xa Chu Mo'!AQ27+'[4]9_Xa Ia KDam'!AQ27+'[4]10_Off'!AQ27+'[4]11_Off'!AQ27+'[4]12_Off'!AQ27+'[4]13_Off'!AQ27+'[4]14_Off'!AQ27+'[4]15_Off'!AQ27</f>
        <v>0</v>
      </c>
      <c r="AR28" s="304">
        <f t="shared" si="10"/>
        <v>0</v>
      </c>
      <c r="AS28" s="624">
        <f>'[4]1_Xa Ia Trok'!AS27+'[4]2_Xa Ia Mron'!AS27+'[4]3_Xa Kim Tan'!AS27+'[4]4_Xa Chu Rang'!AS27+'[4]5_Xa Po To'!AS27+'[4]6_Xa Ia Broai'!AS27+'[4]7_Xa Ia Tul'!AS27+'[4]8_Xa Chu Mo'!AS27+'[4]9_Xa Ia KDam'!AS27+'[4]10_Off'!AS27+'[4]11_Off'!AS27+'[4]12_Off'!AS27+'[4]13_Off'!AS27+'[4]14_Off'!AS27+'[4]15_Off'!AS27</f>
        <v>0</v>
      </c>
      <c r="AU28" s="137">
        <f t="shared" si="8"/>
        <v>0</v>
      </c>
      <c r="AV28" s="137">
        <f>'03 CH'!I29</f>
        <v>0</v>
      </c>
      <c r="AW28" s="137">
        <f t="shared" si="6"/>
        <v>0</v>
      </c>
      <c r="AX28" s="137">
        <f t="shared" si="0"/>
        <v>0</v>
      </c>
      <c r="BA28" s="137">
        <f>'03 CH'!K29</f>
        <v>0</v>
      </c>
      <c r="BC28" s="137">
        <f t="shared" si="7"/>
        <v>0</v>
      </c>
    </row>
    <row r="29" spans="1:57" s="113" customFormat="1" ht="15.95" customHeight="1" x14ac:dyDescent="0.25">
      <c r="A29" s="331">
        <v>2.9</v>
      </c>
      <c r="B29" s="81" t="s">
        <v>214</v>
      </c>
      <c r="C29" s="82" t="s">
        <v>63</v>
      </c>
      <c r="D29" s="304">
        <f>'02 CH'!G28</f>
        <v>891.87000000000012</v>
      </c>
      <c r="E29" s="498">
        <f t="shared" si="9"/>
        <v>0</v>
      </c>
      <c r="F29" s="304">
        <f>'[4]1_Xa Ia Trok'!F28+'[4]2_Xa Ia Mron'!F28+'[4]3_Xa Kim Tan'!F28+'[4]4_Xa Chu Rang'!F28+'[4]5_Xa Po To'!F28+'[4]6_Xa Ia Broai'!F28+'[4]7_Xa Ia Tul'!F28+'[4]8_Xa Chu Mo'!F28+'[4]9_Xa Ia KDam'!F28+'[4]10_Off'!F28+'[4]11_Off'!F28+'[4]12_Off'!F28+'[4]13_Off'!F28+'[4]14_Off'!F28+'[4]15_Off'!F28</f>
        <v>0</v>
      </c>
      <c r="G29" s="304">
        <f>'[4]1_Xa Ia Trok'!G28+'[4]2_Xa Ia Mron'!G28+'[4]3_Xa Kim Tan'!G28+'[4]4_Xa Chu Rang'!G28+'[4]5_Xa Po To'!G28+'[4]6_Xa Ia Broai'!G28+'[4]7_Xa Ia Tul'!G28+'[4]8_Xa Chu Mo'!G28+'[4]9_Xa Ia KDam'!G28+'[4]10_Off'!G28+'[4]11_Off'!G28+'[4]12_Off'!G28+'[4]13_Off'!G28+'[4]14_Off'!G28+'[4]15_Off'!G28</f>
        <v>0</v>
      </c>
      <c r="H29" s="304">
        <f>'[4]1_Xa Ia Trok'!H28+'[4]2_Xa Ia Mron'!H28+'[4]3_Xa Kim Tan'!H28+'[4]4_Xa Chu Rang'!H28+'[4]5_Xa Po To'!H28+'[4]6_Xa Ia Broai'!H28+'[4]7_Xa Ia Tul'!H28+'[4]8_Xa Chu Mo'!H28+'[4]9_Xa Ia KDam'!H28+'[4]10_Off'!H28+'[4]11_Off'!H28+'[4]12_Off'!H28+'[4]13_Off'!H28+'[4]14_Off'!H28+'[4]15_Off'!H28</f>
        <v>0</v>
      </c>
      <c r="I29" s="304">
        <f>'[4]1_Xa Ia Trok'!I28+'[4]2_Xa Ia Mron'!I28+'[4]3_Xa Kim Tan'!I28+'[4]4_Xa Chu Rang'!I28+'[4]5_Xa Po To'!I28+'[4]6_Xa Ia Broai'!I28+'[4]7_Xa Ia Tul'!I28+'[4]8_Xa Chu Mo'!I28+'[4]9_Xa Ia KDam'!I28+'[4]10_Off'!I28+'[4]11_Off'!I28+'[4]12_Off'!I28+'[4]13_Off'!I28+'[4]14_Off'!I28+'[4]15_Off'!I28</f>
        <v>0</v>
      </c>
      <c r="J29" s="304">
        <f>'[4]1_Xa Ia Trok'!J28+'[4]2_Xa Ia Mron'!J28+'[4]3_Xa Kim Tan'!J28+'[4]4_Xa Chu Rang'!J28+'[4]5_Xa Po To'!J28+'[4]6_Xa Ia Broai'!J28+'[4]7_Xa Ia Tul'!J28+'[4]8_Xa Chu Mo'!J28+'[4]9_Xa Ia KDam'!J28+'[4]10_Off'!J28+'[4]11_Off'!J28+'[4]12_Off'!J28+'[4]13_Off'!J28+'[4]14_Off'!J28+'[4]15_Off'!J28</f>
        <v>0</v>
      </c>
      <c r="K29" s="304">
        <f>'[4]1_Xa Ia Trok'!K28+'[4]2_Xa Ia Mron'!K28+'[4]3_Xa Kim Tan'!K28+'[4]4_Xa Chu Rang'!K28+'[4]5_Xa Po To'!K28+'[4]6_Xa Ia Broai'!K28+'[4]7_Xa Ia Tul'!K28+'[4]8_Xa Chu Mo'!K28+'[4]9_Xa Ia KDam'!K28+'[4]10_Off'!K28+'[4]11_Off'!K28+'[4]12_Off'!K28+'[4]13_Off'!K28+'[4]14_Off'!K28+'[4]15_Off'!K28</f>
        <v>0</v>
      </c>
      <c r="L29" s="304">
        <f>'[4]1_Xa Ia Trok'!L28+'[4]2_Xa Ia Mron'!L28+'[4]3_Xa Kim Tan'!L28+'[4]4_Xa Chu Rang'!L28+'[4]5_Xa Po To'!L28+'[4]6_Xa Ia Broai'!L28+'[4]7_Xa Ia Tul'!L28+'[4]8_Xa Chu Mo'!L28+'[4]9_Xa Ia KDam'!L28+'[4]10_Off'!L28+'[4]11_Off'!L28+'[4]12_Off'!L28+'[4]13_Off'!L28+'[4]14_Off'!L28+'[4]15_Off'!L28</f>
        <v>0</v>
      </c>
      <c r="M29" s="304">
        <f>'[4]1_Xa Ia Trok'!M28+'[4]2_Xa Ia Mron'!M28+'[4]3_Xa Kim Tan'!M28+'[4]4_Xa Chu Rang'!M28+'[4]5_Xa Po To'!M28+'[4]6_Xa Ia Broai'!M28+'[4]7_Xa Ia Tul'!M28+'[4]8_Xa Chu Mo'!M28+'[4]9_Xa Ia KDam'!M28+'[4]10_Off'!M28+'[4]11_Off'!M28+'[4]12_Off'!M28+'[4]13_Off'!M28+'[4]14_Off'!M28+'[4]15_Off'!M28</f>
        <v>0</v>
      </c>
      <c r="N29" s="304">
        <f>'[4]1_Xa Ia Trok'!N28+'[4]2_Xa Ia Mron'!N28+'[4]3_Xa Kim Tan'!N28+'[4]4_Xa Chu Rang'!N28+'[4]5_Xa Po To'!N28+'[4]6_Xa Ia Broai'!N28+'[4]7_Xa Ia Tul'!N28+'[4]8_Xa Chu Mo'!N28+'[4]9_Xa Ia KDam'!N28+'[4]10_Off'!N28+'[4]11_Off'!N28+'[4]12_Off'!N28+'[4]13_Off'!N28+'[4]14_Off'!N28+'[4]15_Off'!N28</f>
        <v>0</v>
      </c>
      <c r="O29" s="304">
        <f>'[4]1_Xa Ia Trok'!O28+'[4]2_Xa Ia Mron'!O28+'[4]3_Xa Kim Tan'!O28+'[4]4_Xa Chu Rang'!O28+'[4]5_Xa Po To'!O28+'[4]6_Xa Ia Broai'!O28+'[4]7_Xa Ia Tul'!O28+'[4]8_Xa Chu Mo'!O28+'[4]9_Xa Ia KDam'!O28+'[4]10_Off'!O28+'[4]11_Off'!O28+'[4]12_Off'!O28+'[4]13_Off'!O28+'[4]14_Off'!O28+'[4]15_Off'!O28</f>
        <v>0</v>
      </c>
      <c r="P29" s="498">
        <f>SUM(Q29:AP29)-Y29</f>
        <v>0</v>
      </c>
      <c r="Q29" s="304">
        <f>'[4]1_Xa Ia Trok'!Q28+'[4]2_Xa Ia Mron'!Q28+'[4]3_Xa Kim Tan'!Q28+'[4]4_Xa Chu Rang'!Q28+'[4]5_Xa Po To'!Q28+'[4]6_Xa Ia Broai'!Q28+'[4]7_Xa Ia Tul'!Q28+'[4]8_Xa Chu Mo'!Q28+'[4]9_Xa Ia KDam'!Q28+'[4]10_Off'!Q28+'[4]11_Off'!Q28+'[4]12_Off'!Q28+'[4]13_Off'!Q28+'[4]14_Off'!Q28+'[4]15_Off'!Q28</f>
        <v>0</v>
      </c>
      <c r="R29" s="304">
        <f>'[4]1_Xa Ia Trok'!R28+'[4]2_Xa Ia Mron'!R28+'[4]3_Xa Kim Tan'!R28+'[4]4_Xa Chu Rang'!R28+'[4]5_Xa Po To'!R28+'[4]6_Xa Ia Broai'!R28+'[4]7_Xa Ia Tul'!R28+'[4]8_Xa Chu Mo'!R28+'[4]9_Xa Ia KDam'!R28+'[4]10_Off'!R28+'[4]11_Off'!R28+'[4]12_Off'!R28+'[4]13_Off'!R28+'[4]14_Off'!R28+'[4]15_Off'!R28</f>
        <v>0</v>
      </c>
      <c r="S29" s="304">
        <f>'[4]1_Xa Ia Trok'!S28+'[4]2_Xa Ia Mron'!S28+'[4]3_Xa Kim Tan'!S28+'[4]4_Xa Chu Rang'!S28+'[4]5_Xa Po To'!S28+'[4]6_Xa Ia Broai'!S28+'[4]7_Xa Ia Tul'!S28+'[4]8_Xa Chu Mo'!S28+'[4]9_Xa Ia KDam'!S28+'[4]10_Off'!S28+'[4]11_Off'!S28+'[4]12_Off'!S28+'[4]13_Off'!S28+'[4]14_Off'!S28+'[4]15_Off'!S28</f>
        <v>0</v>
      </c>
      <c r="T29" s="304">
        <f>'[4]1_Xa Ia Trok'!T28+'[4]2_Xa Ia Mron'!T28+'[4]3_Xa Kim Tan'!T28+'[4]4_Xa Chu Rang'!T28+'[4]5_Xa Po To'!T28+'[4]6_Xa Ia Broai'!T28+'[4]7_Xa Ia Tul'!T28+'[4]8_Xa Chu Mo'!T28+'[4]9_Xa Ia KDam'!T28+'[4]10_Off'!T28+'[4]11_Off'!T28+'[4]12_Off'!T28+'[4]13_Off'!T28+'[4]14_Off'!T28+'[4]15_Off'!T28</f>
        <v>0</v>
      </c>
      <c r="U29" s="304">
        <f>'[4]1_Xa Ia Trok'!U28+'[4]2_Xa Ia Mron'!U28+'[4]3_Xa Kim Tan'!U28+'[4]4_Xa Chu Rang'!U28+'[4]5_Xa Po To'!U28+'[4]6_Xa Ia Broai'!U28+'[4]7_Xa Ia Tul'!U28+'[4]8_Xa Chu Mo'!U28+'[4]9_Xa Ia KDam'!U28+'[4]10_Off'!U28+'[4]11_Off'!U28+'[4]12_Off'!U28+'[4]13_Off'!U28+'[4]14_Off'!U28+'[4]15_Off'!U28</f>
        <v>0</v>
      </c>
      <c r="V29" s="304">
        <f>'[4]1_Xa Ia Trok'!V28+'[4]2_Xa Ia Mron'!V28+'[4]3_Xa Kim Tan'!V28+'[4]4_Xa Chu Rang'!V28+'[4]5_Xa Po To'!V28+'[4]6_Xa Ia Broai'!V28+'[4]7_Xa Ia Tul'!V28+'[4]8_Xa Chu Mo'!V28+'[4]9_Xa Ia KDam'!V28+'[4]10_Off'!V28+'[4]11_Off'!V28+'[4]12_Off'!V28+'[4]13_Off'!V28+'[4]14_Off'!V28+'[4]15_Off'!V28</f>
        <v>0</v>
      </c>
      <c r="W29" s="304">
        <f>'[4]1_Xa Ia Trok'!W28+'[4]2_Xa Ia Mron'!W28+'[4]3_Xa Kim Tan'!W28+'[4]4_Xa Chu Rang'!W28+'[4]5_Xa Po To'!W28+'[4]6_Xa Ia Broai'!W28+'[4]7_Xa Ia Tul'!W28+'[4]8_Xa Chu Mo'!W28+'[4]9_Xa Ia KDam'!W28+'[4]10_Off'!W28+'[4]11_Off'!W28+'[4]12_Off'!W28+'[4]13_Off'!W28+'[4]14_Off'!W28+'[4]15_Off'!W28</f>
        <v>0</v>
      </c>
      <c r="X29" s="304">
        <f>'[4]1_Xa Ia Trok'!X28+'[4]2_Xa Ia Mron'!X28+'[4]3_Xa Kim Tan'!X28+'[4]4_Xa Chu Rang'!X28+'[4]5_Xa Po To'!X28+'[4]6_Xa Ia Broai'!X28+'[4]7_Xa Ia Tul'!X28+'[4]8_Xa Chu Mo'!X28+'[4]9_Xa Ia KDam'!X28+'[4]10_Off'!X28+'[4]11_Off'!X28+'[4]12_Off'!X28+'[4]13_Off'!X28+'[4]14_Off'!X28+'[4]15_Off'!X28</f>
        <v>0</v>
      </c>
      <c r="Y29" s="514">
        <f>'[4]1_Xa Ia Trok'!Y28+'[4]2_Xa Ia Mron'!Y28+'[4]3_Xa Kim Tan'!Y28+'[4]4_Xa Chu Rang'!Y28+'[4]5_Xa Po To'!Y28+'[4]6_Xa Ia Broai'!Y28+'[4]7_Xa Ia Tul'!Y28+'[4]8_Xa Chu Mo'!Y28+'[4]9_Xa Ia KDam'!Y28+'[4]10_Off'!Y28+'[4]11_Off'!Y28+'[4]12_Off'!Y28+'[4]13_Off'!Y28+'[4]14_Off'!Y28+'[4]15_Off'!Y28</f>
        <v>891.87</v>
      </c>
      <c r="Z29" s="304">
        <f>'[4]1_Xa Ia Trok'!Z28+'[4]2_Xa Ia Mron'!Z28+'[4]3_Xa Kim Tan'!Z28+'[4]4_Xa Chu Rang'!Z28+'[4]5_Xa Po To'!Z28+'[4]6_Xa Ia Broai'!Z28+'[4]7_Xa Ia Tul'!Z28+'[4]8_Xa Chu Mo'!Z28+'[4]9_Xa Ia KDam'!Z28+'[4]10_Off'!Z28+'[4]11_Off'!Z28+'[4]12_Off'!Z28+'[4]13_Off'!Z28+'[4]14_Off'!Z28+'[4]15_Off'!Z28</f>
        <v>0</v>
      </c>
      <c r="AA29" s="304">
        <f>'[4]1_Xa Ia Trok'!AA28+'[4]2_Xa Ia Mron'!AA28+'[4]3_Xa Kim Tan'!AA28+'[4]4_Xa Chu Rang'!AA28+'[4]5_Xa Po To'!AA28+'[4]6_Xa Ia Broai'!AA28+'[4]7_Xa Ia Tul'!AA28+'[4]8_Xa Chu Mo'!AA28+'[4]9_Xa Ia KDam'!AA28+'[4]10_Off'!AA28+'[4]11_Off'!AA28+'[4]12_Off'!AA28+'[4]13_Off'!AA28+'[4]14_Off'!AA28+'[4]15_Off'!AA28</f>
        <v>0</v>
      </c>
      <c r="AB29" s="304">
        <f>'[4]1_Xa Ia Trok'!AB28+'[4]2_Xa Ia Mron'!AB28+'[4]3_Xa Kim Tan'!AB28+'[4]4_Xa Chu Rang'!AB28+'[4]5_Xa Po To'!AB28+'[4]6_Xa Ia Broai'!AB28+'[4]7_Xa Ia Tul'!AB28+'[4]8_Xa Chu Mo'!AB28+'[4]9_Xa Ia KDam'!AB28+'[4]10_Off'!AB28+'[4]11_Off'!AB28+'[4]12_Off'!AB28+'[4]13_Off'!AB28+'[4]14_Off'!AB28+'[4]15_Off'!AB28</f>
        <v>0</v>
      </c>
      <c r="AC29" s="304">
        <f>'[4]1_Xa Ia Trok'!AC28+'[4]2_Xa Ia Mron'!AC28+'[4]3_Xa Kim Tan'!AC28+'[4]4_Xa Chu Rang'!AC28+'[4]5_Xa Po To'!AC28+'[4]6_Xa Ia Broai'!AC28+'[4]7_Xa Ia Tul'!AC28+'[4]8_Xa Chu Mo'!AC28+'[4]9_Xa Ia KDam'!AC28+'[4]10_Off'!AC28+'[4]11_Off'!AC28+'[4]12_Off'!AC28+'[4]13_Off'!AC28+'[4]14_Off'!AC28+'[4]15_Off'!AC28</f>
        <v>0</v>
      </c>
      <c r="AD29" s="304">
        <f>'[4]1_Xa Ia Trok'!AD28+'[4]2_Xa Ia Mron'!AD28+'[4]3_Xa Kim Tan'!AD28+'[4]4_Xa Chu Rang'!AD28+'[4]5_Xa Po To'!AD28+'[4]6_Xa Ia Broai'!AD28+'[4]7_Xa Ia Tul'!AD28+'[4]8_Xa Chu Mo'!AD28+'[4]9_Xa Ia KDam'!AD28+'[4]10_Off'!AD28+'[4]11_Off'!AD28+'[4]12_Off'!AD28+'[4]13_Off'!AD28+'[4]14_Off'!AD28+'[4]15_Off'!AD28</f>
        <v>0</v>
      </c>
      <c r="AE29" s="304">
        <f>'[4]1_Xa Ia Trok'!AE28+'[4]2_Xa Ia Mron'!AE28+'[4]3_Xa Kim Tan'!AE28+'[4]4_Xa Chu Rang'!AE28+'[4]5_Xa Po To'!AE28+'[4]6_Xa Ia Broai'!AE28+'[4]7_Xa Ia Tul'!AE28+'[4]8_Xa Chu Mo'!AE28+'[4]9_Xa Ia KDam'!AE28+'[4]10_Off'!AE28+'[4]11_Off'!AE28+'[4]12_Off'!AE28+'[4]13_Off'!AE28+'[4]14_Off'!AE28+'[4]15_Off'!AE28</f>
        <v>0</v>
      </c>
      <c r="AF29" s="304">
        <f>'[4]1_Xa Ia Trok'!AF28+'[4]2_Xa Ia Mron'!AF28+'[4]3_Xa Kim Tan'!AF28+'[4]4_Xa Chu Rang'!AF28+'[4]5_Xa Po To'!AF28+'[4]6_Xa Ia Broai'!AF28+'[4]7_Xa Ia Tul'!AF28+'[4]8_Xa Chu Mo'!AF28+'[4]9_Xa Ia KDam'!AF28+'[4]10_Off'!AF28+'[4]11_Off'!AF28+'[4]12_Off'!AF28+'[4]13_Off'!AF28+'[4]14_Off'!AF28+'[4]15_Off'!AF28</f>
        <v>0</v>
      </c>
      <c r="AG29" s="304">
        <f>'[4]1_Xa Ia Trok'!AG28+'[4]2_Xa Ia Mron'!AG28+'[4]3_Xa Kim Tan'!AG28+'[4]4_Xa Chu Rang'!AG28+'[4]5_Xa Po To'!AG28+'[4]6_Xa Ia Broai'!AG28+'[4]7_Xa Ia Tul'!AG28+'[4]8_Xa Chu Mo'!AG28+'[4]9_Xa Ia KDam'!AG28+'[4]10_Off'!AG28+'[4]11_Off'!AG28+'[4]12_Off'!AG28+'[4]13_Off'!AG28+'[4]14_Off'!AG28+'[4]15_Off'!AG28</f>
        <v>0</v>
      </c>
      <c r="AH29" s="304">
        <f>'[4]1_Xa Ia Trok'!AH28+'[4]2_Xa Ia Mron'!AH28+'[4]3_Xa Kim Tan'!AH28+'[4]4_Xa Chu Rang'!AH28+'[4]5_Xa Po To'!AH28+'[4]6_Xa Ia Broai'!AH28+'[4]7_Xa Ia Tul'!AH28+'[4]8_Xa Chu Mo'!AH28+'[4]9_Xa Ia KDam'!AH28+'[4]10_Off'!AH28+'[4]11_Off'!AH28+'[4]12_Off'!AH28+'[4]13_Off'!AH28+'[4]14_Off'!AH28+'[4]15_Off'!AH28</f>
        <v>0</v>
      </c>
      <c r="AI29" s="304">
        <f>'[4]1_Xa Ia Trok'!AI28+'[4]2_Xa Ia Mron'!AI28+'[4]3_Xa Kim Tan'!AI28+'[4]4_Xa Chu Rang'!AI28+'[4]5_Xa Po To'!AI28+'[4]6_Xa Ia Broai'!AI28+'[4]7_Xa Ia Tul'!AI28+'[4]8_Xa Chu Mo'!AI28+'[4]9_Xa Ia KDam'!AI28+'[4]10_Off'!AI28+'[4]11_Off'!AI28+'[4]12_Off'!AI28+'[4]13_Off'!AI28+'[4]14_Off'!AI28+'[4]15_Off'!AI28</f>
        <v>0</v>
      </c>
      <c r="AJ29" s="304">
        <f>'[4]1_Xa Ia Trok'!AJ28+'[4]2_Xa Ia Mron'!AJ28+'[4]3_Xa Kim Tan'!AJ28+'[4]4_Xa Chu Rang'!AJ28+'[4]5_Xa Po To'!AJ28+'[4]6_Xa Ia Broai'!AJ28+'[4]7_Xa Ia Tul'!AJ28+'[4]8_Xa Chu Mo'!AJ28+'[4]9_Xa Ia KDam'!AJ28+'[4]10_Off'!AJ28+'[4]11_Off'!AJ28+'[4]12_Off'!AJ28+'[4]13_Off'!AJ28+'[4]14_Off'!AJ28+'[4]15_Off'!AJ28</f>
        <v>0</v>
      </c>
      <c r="AK29" s="304">
        <f>'[4]1_Xa Ia Trok'!AK28+'[4]2_Xa Ia Mron'!AK28+'[4]3_Xa Kim Tan'!AK28+'[4]4_Xa Chu Rang'!AK28+'[4]5_Xa Po To'!AK28+'[4]6_Xa Ia Broai'!AK28+'[4]7_Xa Ia Tul'!AK28+'[4]8_Xa Chu Mo'!AK28+'[4]9_Xa Ia KDam'!AK28+'[4]10_Off'!AK28+'[4]11_Off'!AK28+'[4]12_Off'!AK28+'[4]13_Off'!AK28+'[4]14_Off'!AK28+'[4]15_Off'!AK28</f>
        <v>0</v>
      </c>
      <c r="AL29" s="304">
        <f>'[4]1_Xa Ia Trok'!AL28+'[4]2_Xa Ia Mron'!AL28+'[4]3_Xa Kim Tan'!AL28+'[4]4_Xa Chu Rang'!AL28+'[4]5_Xa Po To'!AL28+'[4]6_Xa Ia Broai'!AL28+'[4]7_Xa Ia Tul'!AL28+'[4]8_Xa Chu Mo'!AL28+'[4]9_Xa Ia KDam'!AL28+'[4]10_Off'!AL28+'[4]11_Off'!AL28+'[4]12_Off'!AL28+'[4]13_Off'!AL28+'[4]14_Off'!AL28+'[4]15_Off'!AL28</f>
        <v>0</v>
      </c>
      <c r="AM29" s="304">
        <f>'[4]1_Xa Ia Trok'!AM28+'[4]2_Xa Ia Mron'!AM28+'[4]3_Xa Kim Tan'!AM28+'[4]4_Xa Chu Rang'!AM28+'[4]5_Xa Po To'!AM28+'[4]6_Xa Ia Broai'!AM28+'[4]7_Xa Ia Tul'!AM28+'[4]8_Xa Chu Mo'!AM28+'[4]9_Xa Ia KDam'!AM28+'[4]10_Off'!AM28+'[4]11_Off'!AM28+'[4]12_Off'!AM28+'[4]13_Off'!AM28+'[4]14_Off'!AM28+'[4]15_Off'!AM28</f>
        <v>0</v>
      </c>
      <c r="AN29" s="304">
        <f>'[4]1_Xa Ia Trok'!AN28+'[4]2_Xa Ia Mron'!AN28+'[4]3_Xa Kim Tan'!AN28+'[4]4_Xa Chu Rang'!AN28+'[4]5_Xa Po To'!AN28+'[4]6_Xa Ia Broai'!AN28+'[4]7_Xa Ia Tul'!AN28+'[4]8_Xa Chu Mo'!AN28+'[4]9_Xa Ia KDam'!AN28+'[4]10_Off'!AN28+'[4]11_Off'!AN28+'[4]12_Off'!AN28+'[4]13_Off'!AN28+'[4]14_Off'!AN28+'[4]15_Off'!AN28</f>
        <v>0</v>
      </c>
      <c r="AO29" s="304">
        <f>'[4]1_Xa Ia Trok'!AO28+'[4]2_Xa Ia Mron'!AO28+'[4]3_Xa Kim Tan'!AO28+'[4]4_Xa Chu Rang'!AO28+'[4]5_Xa Po To'!AO28+'[4]6_Xa Ia Broai'!AO28+'[4]7_Xa Ia Tul'!AO28+'[4]8_Xa Chu Mo'!AO28+'[4]9_Xa Ia KDam'!AO28+'[4]10_Off'!AO28+'[4]11_Off'!AO28+'[4]12_Off'!AO28+'[4]13_Off'!AO28+'[4]14_Off'!AO28+'[4]15_Off'!AO28</f>
        <v>0</v>
      </c>
      <c r="AP29" s="304">
        <f>'[4]1_Xa Ia Trok'!AP28+'[4]2_Xa Ia Mron'!AP28+'[4]3_Xa Kim Tan'!AP28+'[4]4_Xa Chu Rang'!AP28+'[4]5_Xa Po To'!AP28+'[4]6_Xa Ia Broai'!AP28+'[4]7_Xa Ia Tul'!AP28+'[4]8_Xa Chu Mo'!AP28+'[4]9_Xa Ia KDam'!AP28+'[4]10_Off'!AP28+'[4]11_Off'!AP28+'[4]12_Off'!AP28+'[4]13_Off'!AP28+'[4]14_Off'!AP28+'[4]15_Off'!AP28</f>
        <v>0</v>
      </c>
      <c r="AQ29" s="498">
        <f>'[4]1_Xa Ia Trok'!AQ28+'[4]2_Xa Ia Mron'!AQ28+'[4]3_Xa Kim Tan'!AQ28+'[4]4_Xa Chu Rang'!AQ28+'[4]5_Xa Po To'!AQ28+'[4]6_Xa Ia Broai'!AQ28+'[4]7_Xa Ia Tul'!AQ28+'[4]8_Xa Chu Mo'!AQ28+'[4]9_Xa Ia KDam'!AQ28+'[4]10_Off'!AQ28+'[4]11_Off'!AQ28+'[4]12_Off'!AQ28+'[4]13_Off'!AQ28+'[4]14_Off'!AQ28+'[4]15_Off'!AQ28</f>
        <v>0</v>
      </c>
      <c r="AR29" s="304">
        <f t="shared" si="10"/>
        <v>0</v>
      </c>
      <c r="AS29" s="304">
        <f>'[4]1_Xa Ia Trok'!AS28+'[4]2_Xa Ia Mron'!AS28+'[4]3_Xa Kim Tan'!AS28+'[4]4_Xa Chu Rang'!AS28+'[4]5_Xa Po To'!AS28+'[4]6_Xa Ia Broai'!AS28+'[4]7_Xa Ia Tul'!AS28+'[4]8_Xa Chu Mo'!AS28+'[4]9_Xa Ia KDam'!AS28+'[4]10_Off'!AS28+'[4]11_Off'!AS28+'[4]12_Off'!AS28+'[4]13_Off'!AS28+'[4]14_Off'!AS28+'[4]15_Off'!AS28</f>
        <v>2324.3769000000002</v>
      </c>
      <c r="AU29" s="137">
        <f>AS29-D29</f>
        <v>1432.5069000000001</v>
      </c>
      <c r="AV29" s="137">
        <f>'03 CH'!I30</f>
        <v>2324.3768999999998</v>
      </c>
      <c r="AW29" s="137">
        <f t="shared" si="6"/>
        <v>0</v>
      </c>
      <c r="AX29" s="137">
        <f t="shared" si="0"/>
        <v>1432.5069000000001</v>
      </c>
      <c r="AY29" s="137"/>
      <c r="BA29" s="137">
        <f>'03 CH'!K30</f>
        <v>1432.5068999999996</v>
      </c>
      <c r="BC29" s="137">
        <f t="shared" si="7"/>
        <v>1432.5069000000001</v>
      </c>
      <c r="BD29" s="137">
        <f>AS29-2021.52</f>
        <v>302.85690000000022</v>
      </c>
    </row>
    <row r="30" spans="1:57" s="113" customFormat="1" ht="15.95" customHeight="1" x14ac:dyDescent="0.25">
      <c r="A30" s="142">
        <v>2.1</v>
      </c>
      <c r="B30" s="81" t="s">
        <v>64</v>
      </c>
      <c r="C30" s="82" t="s">
        <v>65</v>
      </c>
      <c r="D30" s="304">
        <f>'02 CH'!G40</f>
        <v>0</v>
      </c>
      <c r="E30" s="498">
        <f t="shared" si="9"/>
        <v>0</v>
      </c>
      <c r="F30" s="304">
        <f>'[4]1_Xa Ia Trok'!F29+'[4]2_Xa Ia Mron'!F29+'[4]3_Xa Kim Tan'!F29+'[4]4_Xa Chu Rang'!F29+'[4]5_Xa Po To'!F29+'[4]6_Xa Ia Broai'!F29+'[4]7_Xa Ia Tul'!F29+'[4]8_Xa Chu Mo'!F29+'[4]9_Xa Ia KDam'!F29+'[4]10_Off'!F29+'[4]11_Off'!F29+'[4]12_Off'!F29+'[4]13_Off'!F29+'[4]14_Off'!F29+'[4]15_Off'!F29</f>
        <v>0</v>
      </c>
      <c r="G30" s="304">
        <f>'[4]1_Xa Ia Trok'!G29+'[4]2_Xa Ia Mron'!G29+'[4]3_Xa Kim Tan'!G29+'[4]4_Xa Chu Rang'!G29+'[4]5_Xa Po To'!G29+'[4]6_Xa Ia Broai'!G29+'[4]7_Xa Ia Tul'!G29+'[4]8_Xa Chu Mo'!G29+'[4]9_Xa Ia KDam'!G29+'[4]10_Off'!G29+'[4]11_Off'!G29+'[4]12_Off'!G29+'[4]13_Off'!G29+'[4]14_Off'!G29+'[4]15_Off'!G29</f>
        <v>0</v>
      </c>
      <c r="H30" s="304">
        <f>'[4]1_Xa Ia Trok'!H29+'[4]2_Xa Ia Mron'!H29+'[4]3_Xa Kim Tan'!H29+'[4]4_Xa Chu Rang'!H29+'[4]5_Xa Po To'!H29+'[4]6_Xa Ia Broai'!H29+'[4]7_Xa Ia Tul'!H29+'[4]8_Xa Chu Mo'!H29+'[4]9_Xa Ia KDam'!H29+'[4]10_Off'!H29+'[4]11_Off'!H29+'[4]12_Off'!H29+'[4]13_Off'!H29+'[4]14_Off'!H29+'[4]15_Off'!H29</f>
        <v>0</v>
      </c>
      <c r="I30" s="304">
        <f>'[4]1_Xa Ia Trok'!I29+'[4]2_Xa Ia Mron'!I29+'[4]3_Xa Kim Tan'!I29+'[4]4_Xa Chu Rang'!I29+'[4]5_Xa Po To'!I29+'[4]6_Xa Ia Broai'!I29+'[4]7_Xa Ia Tul'!I29+'[4]8_Xa Chu Mo'!I29+'[4]9_Xa Ia KDam'!I29+'[4]10_Off'!I29+'[4]11_Off'!I29+'[4]12_Off'!I29+'[4]13_Off'!I29+'[4]14_Off'!I29+'[4]15_Off'!I29</f>
        <v>0</v>
      </c>
      <c r="J30" s="304">
        <f>'[4]1_Xa Ia Trok'!J29+'[4]2_Xa Ia Mron'!J29+'[4]3_Xa Kim Tan'!J29+'[4]4_Xa Chu Rang'!J29+'[4]5_Xa Po To'!J29+'[4]6_Xa Ia Broai'!J29+'[4]7_Xa Ia Tul'!J29+'[4]8_Xa Chu Mo'!J29+'[4]9_Xa Ia KDam'!J29+'[4]10_Off'!J29+'[4]11_Off'!J29+'[4]12_Off'!J29+'[4]13_Off'!J29+'[4]14_Off'!J29+'[4]15_Off'!J29</f>
        <v>0</v>
      </c>
      <c r="K30" s="304">
        <f>'[4]1_Xa Ia Trok'!K29+'[4]2_Xa Ia Mron'!K29+'[4]3_Xa Kim Tan'!K29+'[4]4_Xa Chu Rang'!K29+'[4]5_Xa Po To'!K29+'[4]6_Xa Ia Broai'!K29+'[4]7_Xa Ia Tul'!K29+'[4]8_Xa Chu Mo'!K29+'[4]9_Xa Ia KDam'!K29+'[4]10_Off'!K29+'[4]11_Off'!K29+'[4]12_Off'!K29+'[4]13_Off'!K29+'[4]14_Off'!K29+'[4]15_Off'!K29</f>
        <v>0</v>
      </c>
      <c r="L30" s="304">
        <f>'[4]1_Xa Ia Trok'!L29+'[4]2_Xa Ia Mron'!L29+'[4]3_Xa Kim Tan'!L29+'[4]4_Xa Chu Rang'!L29+'[4]5_Xa Po To'!L29+'[4]6_Xa Ia Broai'!L29+'[4]7_Xa Ia Tul'!L29+'[4]8_Xa Chu Mo'!L29+'[4]9_Xa Ia KDam'!L29+'[4]10_Off'!L29+'[4]11_Off'!L29+'[4]12_Off'!L29+'[4]13_Off'!L29+'[4]14_Off'!L29+'[4]15_Off'!L29</f>
        <v>0</v>
      </c>
      <c r="M30" s="304">
        <f>'[4]1_Xa Ia Trok'!M29+'[4]2_Xa Ia Mron'!M29+'[4]3_Xa Kim Tan'!M29+'[4]4_Xa Chu Rang'!M29+'[4]5_Xa Po To'!M29+'[4]6_Xa Ia Broai'!M29+'[4]7_Xa Ia Tul'!M29+'[4]8_Xa Chu Mo'!M29+'[4]9_Xa Ia KDam'!M29+'[4]10_Off'!M29+'[4]11_Off'!M29+'[4]12_Off'!M29+'[4]13_Off'!M29+'[4]14_Off'!M29+'[4]15_Off'!M29</f>
        <v>0</v>
      </c>
      <c r="N30" s="304">
        <f>'[4]1_Xa Ia Trok'!N29+'[4]2_Xa Ia Mron'!N29+'[4]3_Xa Kim Tan'!N29+'[4]4_Xa Chu Rang'!N29+'[4]5_Xa Po To'!N29+'[4]6_Xa Ia Broai'!N29+'[4]7_Xa Ia Tul'!N29+'[4]8_Xa Chu Mo'!N29+'[4]9_Xa Ia KDam'!N29+'[4]10_Off'!N29+'[4]11_Off'!N29+'[4]12_Off'!N29+'[4]13_Off'!N29+'[4]14_Off'!N29+'[4]15_Off'!N29</f>
        <v>0</v>
      </c>
      <c r="O30" s="304">
        <f>'[4]1_Xa Ia Trok'!O29+'[4]2_Xa Ia Mron'!O29+'[4]3_Xa Kim Tan'!O29+'[4]4_Xa Chu Rang'!O29+'[4]5_Xa Po To'!O29+'[4]6_Xa Ia Broai'!O29+'[4]7_Xa Ia Tul'!O29+'[4]8_Xa Chu Mo'!O29+'[4]9_Xa Ia KDam'!O29+'[4]10_Off'!O29+'[4]11_Off'!O29+'[4]12_Off'!O29+'[4]13_Off'!O29+'[4]14_Off'!O29+'[4]15_Off'!O29</f>
        <v>0</v>
      </c>
      <c r="P30" s="498">
        <f>SUM(Q30:AP30)-Z30</f>
        <v>0</v>
      </c>
      <c r="Q30" s="304">
        <f>'[4]1_Xa Ia Trok'!Q29+'[4]2_Xa Ia Mron'!Q29+'[4]3_Xa Kim Tan'!Q29+'[4]4_Xa Chu Rang'!Q29+'[4]5_Xa Po To'!Q29+'[4]6_Xa Ia Broai'!Q29+'[4]7_Xa Ia Tul'!Q29+'[4]8_Xa Chu Mo'!Q29+'[4]9_Xa Ia KDam'!Q29+'[4]10_Off'!Q29+'[4]11_Off'!Q29+'[4]12_Off'!Q29+'[4]13_Off'!Q29+'[4]14_Off'!Q29+'[4]15_Off'!Q29</f>
        <v>0</v>
      </c>
      <c r="R30" s="304">
        <f>'[4]1_Xa Ia Trok'!R29+'[4]2_Xa Ia Mron'!R29+'[4]3_Xa Kim Tan'!R29+'[4]4_Xa Chu Rang'!R29+'[4]5_Xa Po To'!R29+'[4]6_Xa Ia Broai'!R29+'[4]7_Xa Ia Tul'!R29+'[4]8_Xa Chu Mo'!R29+'[4]9_Xa Ia KDam'!R29+'[4]10_Off'!R29+'[4]11_Off'!R29+'[4]12_Off'!R29+'[4]13_Off'!R29+'[4]14_Off'!R29+'[4]15_Off'!R29</f>
        <v>0</v>
      </c>
      <c r="S30" s="304">
        <f>'[4]1_Xa Ia Trok'!S29+'[4]2_Xa Ia Mron'!S29+'[4]3_Xa Kim Tan'!S29+'[4]4_Xa Chu Rang'!S29+'[4]5_Xa Po To'!S29+'[4]6_Xa Ia Broai'!S29+'[4]7_Xa Ia Tul'!S29+'[4]8_Xa Chu Mo'!S29+'[4]9_Xa Ia KDam'!S29+'[4]10_Off'!S29+'[4]11_Off'!S29+'[4]12_Off'!S29+'[4]13_Off'!S29+'[4]14_Off'!S29+'[4]15_Off'!S29</f>
        <v>0</v>
      </c>
      <c r="T30" s="304">
        <f>'[4]1_Xa Ia Trok'!T29+'[4]2_Xa Ia Mron'!T29+'[4]3_Xa Kim Tan'!T29+'[4]4_Xa Chu Rang'!T29+'[4]5_Xa Po To'!T29+'[4]6_Xa Ia Broai'!T29+'[4]7_Xa Ia Tul'!T29+'[4]8_Xa Chu Mo'!T29+'[4]9_Xa Ia KDam'!T29+'[4]10_Off'!T29+'[4]11_Off'!T29+'[4]12_Off'!T29+'[4]13_Off'!T29+'[4]14_Off'!T29+'[4]15_Off'!T29</f>
        <v>0</v>
      </c>
      <c r="U30" s="304">
        <f>'[4]1_Xa Ia Trok'!U29+'[4]2_Xa Ia Mron'!U29+'[4]3_Xa Kim Tan'!U29+'[4]4_Xa Chu Rang'!U29+'[4]5_Xa Po To'!U29+'[4]6_Xa Ia Broai'!U29+'[4]7_Xa Ia Tul'!U29+'[4]8_Xa Chu Mo'!U29+'[4]9_Xa Ia KDam'!U29+'[4]10_Off'!U29+'[4]11_Off'!U29+'[4]12_Off'!U29+'[4]13_Off'!U29+'[4]14_Off'!U29+'[4]15_Off'!U29</f>
        <v>0</v>
      </c>
      <c r="V30" s="304">
        <f>'[4]1_Xa Ia Trok'!V29+'[4]2_Xa Ia Mron'!V29+'[4]3_Xa Kim Tan'!V29+'[4]4_Xa Chu Rang'!V29+'[4]5_Xa Po To'!V29+'[4]6_Xa Ia Broai'!V29+'[4]7_Xa Ia Tul'!V29+'[4]8_Xa Chu Mo'!V29+'[4]9_Xa Ia KDam'!V29+'[4]10_Off'!V29+'[4]11_Off'!V29+'[4]12_Off'!V29+'[4]13_Off'!V29+'[4]14_Off'!V29+'[4]15_Off'!V29</f>
        <v>0</v>
      </c>
      <c r="W30" s="304">
        <f>'[4]1_Xa Ia Trok'!W29+'[4]2_Xa Ia Mron'!W29+'[4]3_Xa Kim Tan'!W29+'[4]4_Xa Chu Rang'!W29+'[4]5_Xa Po To'!W29+'[4]6_Xa Ia Broai'!W29+'[4]7_Xa Ia Tul'!W29+'[4]8_Xa Chu Mo'!W29+'[4]9_Xa Ia KDam'!W29+'[4]10_Off'!W29+'[4]11_Off'!W29+'[4]12_Off'!W29+'[4]13_Off'!W29+'[4]14_Off'!W29+'[4]15_Off'!W29</f>
        <v>0</v>
      </c>
      <c r="X30" s="304">
        <f>'[4]1_Xa Ia Trok'!X29+'[4]2_Xa Ia Mron'!X29+'[4]3_Xa Kim Tan'!X29+'[4]4_Xa Chu Rang'!X29+'[4]5_Xa Po To'!X29+'[4]6_Xa Ia Broai'!X29+'[4]7_Xa Ia Tul'!X29+'[4]8_Xa Chu Mo'!X29+'[4]9_Xa Ia KDam'!X29+'[4]10_Off'!X29+'[4]11_Off'!X29+'[4]12_Off'!X29+'[4]13_Off'!X29+'[4]14_Off'!X29+'[4]15_Off'!X29</f>
        <v>0</v>
      </c>
      <c r="Y30" s="304">
        <f>'[4]1_Xa Ia Trok'!Y29+'[4]2_Xa Ia Mron'!Y29+'[4]3_Xa Kim Tan'!Y29+'[4]4_Xa Chu Rang'!Y29+'[4]5_Xa Po To'!Y29+'[4]6_Xa Ia Broai'!Y29+'[4]7_Xa Ia Tul'!Y29+'[4]8_Xa Chu Mo'!Y29+'[4]9_Xa Ia KDam'!Y29+'[4]10_Off'!Y29+'[4]11_Off'!Y29+'[4]12_Off'!Y29+'[4]13_Off'!Y29+'[4]14_Off'!Y29+'[4]15_Off'!Y29</f>
        <v>0</v>
      </c>
      <c r="Z30" s="514">
        <f>'[4]1_Xa Ia Trok'!Z29+'[4]2_Xa Ia Mron'!Z29+'[4]3_Xa Kim Tan'!Z29+'[4]4_Xa Chu Rang'!Z29+'[4]5_Xa Po To'!Z29+'[4]6_Xa Ia Broai'!Z29+'[4]7_Xa Ia Tul'!Z29+'[4]8_Xa Chu Mo'!Z29+'[4]9_Xa Ia KDam'!Z29+'[4]10_Off'!Z29+'[4]11_Off'!Z29+'[4]12_Off'!Z29+'[4]13_Off'!Z29+'[4]14_Off'!Z29+'[4]15_Off'!Z29</f>
        <v>0</v>
      </c>
      <c r="AA30" s="304">
        <f>'[4]1_Xa Ia Trok'!AA29+'[4]2_Xa Ia Mron'!AA29+'[4]3_Xa Kim Tan'!AA29+'[4]4_Xa Chu Rang'!AA29+'[4]5_Xa Po To'!AA29+'[4]6_Xa Ia Broai'!AA29+'[4]7_Xa Ia Tul'!AA29+'[4]8_Xa Chu Mo'!AA29+'[4]9_Xa Ia KDam'!AA29+'[4]10_Off'!AA29+'[4]11_Off'!AA29+'[4]12_Off'!AA29+'[4]13_Off'!AA29+'[4]14_Off'!AA29+'[4]15_Off'!AA29</f>
        <v>0</v>
      </c>
      <c r="AB30" s="304">
        <f>'[4]1_Xa Ia Trok'!AB29+'[4]2_Xa Ia Mron'!AB29+'[4]3_Xa Kim Tan'!AB29+'[4]4_Xa Chu Rang'!AB29+'[4]5_Xa Po To'!AB29+'[4]6_Xa Ia Broai'!AB29+'[4]7_Xa Ia Tul'!AB29+'[4]8_Xa Chu Mo'!AB29+'[4]9_Xa Ia KDam'!AB29+'[4]10_Off'!AB29+'[4]11_Off'!AB29+'[4]12_Off'!AB29+'[4]13_Off'!AB29+'[4]14_Off'!AB29+'[4]15_Off'!AB29</f>
        <v>0</v>
      </c>
      <c r="AC30" s="304">
        <f>'[4]1_Xa Ia Trok'!AC29+'[4]2_Xa Ia Mron'!AC29+'[4]3_Xa Kim Tan'!AC29+'[4]4_Xa Chu Rang'!AC29+'[4]5_Xa Po To'!AC29+'[4]6_Xa Ia Broai'!AC29+'[4]7_Xa Ia Tul'!AC29+'[4]8_Xa Chu Mo'!AC29+'[4]9_Xa Ia KDam'!AC29+'[4]10_Off'!AC29+'[4]11_Off'!AC29+'[4]12_Off'!AC29+'[4]13_Off'!AC29+'[4]14_Off'!AC29+'[4]15_Off'!AC29</f>
        <v>0</v>
      </c>
      <c r="AD30" s="304">
        <f>'[4]1_Xa Ia Trok'!AD29+'[4]2_Xa Ia Mron'!AD29+'[4]3_Xa Kim Tan'!AD29+'[4]4_Xa Chu Rang'!AD29+'[4]5_Xa Po To'!AD29+'[4]6_Xa Ia Broai'!AD29+'[4]7_Xa Ia Tul'!AD29+'[4]8_Xa Chu Mo'!AD29+'[4]9_Xa Ia KDam'!AD29+'[4]10_Off'!AD29+'[4]11_Off'!AD29+'[4]12_Off'!AD29+'[4]13_Off'!AD29+'[4]14_Off'!AD29+'[4]15_Off'!AD29</f>
        <v>0</v>
      </c>
      <c r="AE30" s="304">
        <f>'[4]1_Xa Ia Trok'!AE29+'[4]2_Xa Ia Mron'!AE29+'[4]3_Xa Kim Tan'!AE29+'[4]4_Xa Chu Rang'!AE29+'[4]5_Xa Po To'!AE29+'[4]6_Xa Ia Broai'!AE29+'[4]7_Xa Ia Tul'!AE29+'[4]8_Xa Chu Mo'!AE29+'[4]9_Xa Ia KDam'!AE29+'[4]10_Off'!AE29+'[4]11_Off'!AE29+'[4]12_Off'!AE29+'[4]13_Off'!AE29+'[4]14_Off'!AE29+'[4]15_Off'!AE29</f>
        <v>0</v>
      </c>
      <c r="AF30" s="304">
        <f>'[4]1_Xa Ia Trok'!AF29+'[4]2_Xa Ia Mron'!AF29+'[4]3_Xa Kim Tan'!AF29+'[4]4_Xa Chu Rang'!AF29+'[4]5_Xa Po To'!AF29+'[4]6_Xa Ia Broai'!AF29+'[4]7_Xa Ia Tul'!AF29+'[4]8_Xa Chu Mo'!AF29+'[4]9_Xa Ia KDam'!AF29+'[4]10_Off'!AF29+'[4]11_Off'!AF29+'[4]12_Off'!AF29+'[4]13_Off'!AF29+'[4]14_Off'!AF29+'[4]15_Off'!AF29</f>
        <v>0</v>
      </c>
      <c r="AG30" s="304">
        <f>'[4]1_Xa Ia Trok'!AG29+'[4]2_Xa Ia Mron'!AG29+'[4]3_Xa Kim Tan'!AG29+'[4]4_Xa Chu Rang'!AG29+'[4]5_Xa Po To'!AG29+'[4]6_Xa Ia Broai'!AG29+'[4]7_Xa Ia Tul'!AG29+'[4]8_Xa Chu Mo'!AG29+'[4]9_Xa Ia KDam'!AG29+'[4]10_Off'!AG29+'[4]11_Off'!AG29+'[4]12_Off'!AG29+'[4]13_Off'!AG29+'[4]14_Off'!AG29+'[4]15_Off'!AG29</f>
        <v>0</v>
      </c>
      <c r="AH30" s="304">
        <f>'[4]1_Xa Ia Trok'!AH29+'[4]2_Xa Ia Mron'!AH29+'[4]3_Xa Kim Tan'!AH29+'[4]4_Xa Chu Rang'!AH29+'[4]5_Xa Po To'!AH29+'[4]6_Xa Ia Broai'!AH29+'[4]7_Xa Ia Tul'!AH29+'[4]8_Xa Chu Mo'!AH29+'[4]9_Xa Ia KDam'!AH29+'[4]10_Off'!AH29+'[4]11_Off'!AH29+'[4]12_Off'!AH29+'[4]13_Off'!AH29+'[4]14_Off'!AH29+'[4]15_Off'!AH29</f>
        <v>0</v>
      </c>
      <c r="AI30" s="304">
        <f>'[4]1_Xa Ia Trok'!AI29+'[4]2_Xa Ia Mron'!AI29+'[4]3_Xa Kim Tan'!AI29+'[4]4_Xa Chu Rang'!AI29+'[4]5_Xa Po To'!AI29+'[4]6_Xa Ia Broai'!AI29+'[4]7_Xa Ia Tul'!AI29+'[4]8_Xa Chu Mo'!AI29+'[4]9_Xa Ia KDam'!AI29+'[4]10_Off'!AI29+'[4]11_Off'!AI29+'[4]12_Off'!AI29+'[4]13_Off'!AI29+'[4]14_Off'!AI29+'[4]15_Off'!AI29</f>
        <v>0</v>
      </c>
      <c r="AJ30" s="304">
        <f>'[4]1_Xa Ia Trok'!AJ29+'[4]2_Xa Ia Mron'!AJ29+'[4]3_Xa Kim Tan'!AJ29+'[4]4_Xa Chu Rang'!AJ29+'[4]5_Xa Po To'!AJ29+'[4]6_Xa Ia Broai'!AJ29+'[4]7_Xa Ia Tul'!AJ29+'[4]8_Xa Chu Mo'!AJ29+'[4]9_Xa Ia KDam'!AJ29+'[4]10_Off'!AJ29+'[4]11_Off'!AJ29+'[4]12_Off'!AJ29+'[4]13_Off'!AJ29+'[4]14_Off'!AJ29+'[4]15_Off'!AJ29</f>
        <v>0</v>
      </c>
      <c r="AK30" s="304">
        <f>'[4]1_Xa Ia Trok'!AK29+'[4]2_Xa Ia Mron'!AK29+'[4]3_Xa Kim Tan'!AK29+'[4]4_Xa Chu Rang'!AK29+'[4]5_Xa Po To'!AK29+'[4]6_Xa Ia Broai'!AK29+'[4]7_Xa Ia Tul'!AK29+'[4]8_Xa Chu Mo'!AK29+'[4]9_Xa Ia KDam'!AK29+'[4]10_Off'!AK29+'[4]11_Off'!AK29+'[4]12_Off'!AK29+'[4]13_Off'!AK29+'[4]14_Off'!AK29+'[4]15_Off'!AK29</f>
        <v>0</v>
      </c>
      <c r="AL30" s="304">
        <f>'[4]1_Xa Ia Trok'!AL29+'[4]2_Xa Ia Mron'!AL29+'[4]3_Xa Kim Tan'!AL29+'[4]4_Xa Chu Rang'!AL29+'[4]5_Xa Po To'!AL29+'[4]6_Xa Ia Broai'!AL29+'[4]7_Xa Ia Tul'!AL29+'[4]8_Xa Chu Mo'!AL29+'[4]9_Xa Ia KDam'!AL29+'[4]10_Off'!AL29+'[4]11_Off'!AL29+'[4]12_Off'!AL29+'[4]13_Off'!AL29+'[4]14_Off'!AL29+'[4]15_Off'!AL29</f>
        <v>0</v>
      </c>
      <c r="AM30" s="304">
        <f>'[4]1_Xa Ia Trok'!AM29+'[4]2_Xa Ia Mron'!AM29+'[4]3_Xa Kim Tan'!AM29+'[4]4_Xa Chu Rang'!AM29+'[4]5_Xa Po To'!AM29+'[4]6_Xa Ia Broai'!AM29+'[4]7_Xa Ia Tul'!AM29+'[4]8_Xa Chu Mo'!AM29+'[4]9_Xa Ia KDam'!AM29+'[4]10_Off'!AM29+'[4]11_Off'!AM29+'[4]12_Off'!AM29+'[4]13_Off'!AM29+'[4]14_Off'!AM29+'[4]15_Off'!AM29</f>
        <v>0</v>
      </c>
      <c r="AN30" s="304">
        <f>'[4]1_Xa Ia Trok'!AN29+'[4]2_Xa Ia Mron'!AN29+'[4]3_Xa Kim Tan'!AN29+'[4]4_Xa Chu Rang'!AN29+'[4]5_Xa Po To'!AN29+'[4]6_Xa Ia Broai'!AN29+'[4]7_Xa Ia Tul'!AN29+'[4]8_Xa Chu Mo'!AN29+'[4]9_Xa Ia KDam'!AN29+'[4]10_Off'!AN29+'[4]11_Off'!AN29+'[4]12_Off'!AN29+'[4]13_Off'!AN29+'[4]14_Off'!AN29+'[4]15_Off'!AN29</f>
        <v>0</v>
      </c>
      <c r="AO30" s="304">
        <f>'[4]1_Xa Ia Trok'!AO29+'[4]2_Xa Ia Mron'!AO29+'[4]3_Xa Kim Tan'!AO29+'[4]4_Xa Chu Rang'!AO29+'[4]5_Xa Po To'!AO29+'[4]6_Xa Ia Broai'!AO29+'[4]7_Xa Ia Tul'!AO29+'[4]8_Xa Chu Mo'!AO29+'[4]9_Xa Ia KDam'!AO29+'[4]10_Off'!AO29+'[4]11_Off'!AO29+'[4]12_Off'!AO29+'[4]13_Off'!AO29+'[4]14_Off'!AO29+'[4]15_Off'!AO29</f>
        <v>0</v>
      </c>
      <c r="AP30" s="304">
        <f>'[4]1_Xa Ia Trok'!AP29+'[4]2_Xa Ia Mron'!AP29+'[4]3_Xa Kim Tan'!AP29+'[4]4_Xa Chu Rang'!AP29+'[4]5_Xa Po To'!AP29+'[4]6_Xa Ia Broai'!AP29+'[4]7_Xa Ia Tul'!AP29+'[4]8_Xa Chu Mo'!AP29+'[4]9_Xa Ia KDam'!AP29+'[4]10_Off'!AP29+'[4]11_Off'!AP29+'[4]12_Off'!AP29+'[4]13_Off'!AP29+'[4]14_Off'!AP29+'[4]15_Off'!AP29</f>
        <v>0</v>
      </c>
      <c r="AQ30" s="498">
        <f>'[4]1_Xa Ia Trok'!AQ29+'[4]2_Xa Ia Mron'!AQ29+'[4]3_Xa Kim Tan'!AQ29+'[4]4_Xa Chu Rang'!AQ29+'[4]5_Xa Po To'!AQ29+'[4]6_Xa Ia Broai'!AQ29+'[4]7_Xa Ia Tul'!AQ29+'[4]8_Xa Chu Mo'!AQ29+'[4]9_Xa Ia KDam'!AQ29+'[4]10_Off'!AQ29+'[4]11_Off'!AQ29+'[4]12_Off'!AQ29+'[4]13_Off'!AQ29+'[4]14_Off'!AQ29+'[4]15_Off'!AQ29</f>
        <v>0</v>
      </c>
      <c r="AR30" s="304">
        <f t="shared" si="10"/>
        <v>0</v>
      </c>
      <c r="AS30" s="304">
        <f>'[4]1_Xa Ia Trok'!AS29+'[4]2_Xa Ia Mron'!AS29+'[4]3_Xa Kim Tan'!AS29+'[4]4_Xa Chu Rang'!AS29+'[4]5_Xa Po To'!AS29+'[4]6_Xa Ia Broai'!AS29+'[4]7_Xa Ia Tul'!AS29+'[4]8_Xa Chu Mo'!AS29+'[4]9_Xa Ia KDam'!AS29+'[4]10_Off'!AS29+'[4]11_Off'!AS29+'[4]12_Off'!AS29+'[4]13_Off'!AS29+'[4]14_Off'!AS29+'[4]15_Off'!AS29</f>
        <v>0</v>
      </c>
      <c r="AU30" s="137">
        <f t="shared" si="8"/>
        <v>0</v>
      </c>
      <c r="AV30" s="137">
        <f>'03 CH'!I31</f>
        <v>0</v>
      </c>
      <c r="AW30" s="137">
        <f t="shared" si="6"/>
        <v>0</v>
      </c>
      <c r="AX30" s="137">
        <f t="shared" si="0"/>
        <v>0</v>
      </c>
      <c r="BA30" s="137">
        <f>'03 CH'!K31</f>
        <v>0</v>
      </c>
      <c r="BC30" s="137">
        <f t="shared" si="7"/>
        <v>0</v>
      </c>
    </row>
    <row r="31" spans="1:57" s="113" customFormat="1" ht="15.95" customHeight="1" x14ac:dyDescent="0.25">
      <c r="A31" s="142">
        <v>2.11</v>
      </c>
      <c r="B31" s="81" t="s">
        <v>66</v>
      </c>
      <c r="C31" s="82" t="s">
        <v>67</v>
      </c>
      <c r="D31" s="304">
        <f>'02 CH'!G41</f>
        <v>0</v>
      </c>
      <c r="E31" s="498">
        <f t="shared" si="9"/>
        <v>0</v>
      </c>
      <c r="F31" s="304">
        <f>'[4]1_Xa Ia Trok'!F30+'[4]2_Xa Ia Mron'!F30+'[4]3_Xa Kim Tan'!F30+'[4]4_Xa Chu Rang'!F30+'[4]5_Xa Po To'!F30+'[4]6_Xa Ia Broai'!F30+'[4]7_Xa Ia Tul'!F30+'[4]8_Xa Chu Mo'!F30+'[4]9_Xa Ia KDam'!F30+'[4]10_Off'!F30+'[4]11_Off'!F30+'[4]12_Off'!F30+'[4]13_Off'!F30+'[4]14_Off'!F30+'[4]15_Off'!F30</f>
        <v>0</v>
      </c>
      <c r="G31" s="304">
        <f>'[4]1_Xa Ia Trok'!G30+'[4]2_Xa Ia Mron'!G30+'[4]3_Xa Kim Tan'!G30+'[4]4_Xa Chu Rang'!G30+'[4]5_Xa Po To'!G30+'[4]6_Xa Ia Broai'!G30+'[4]7_Xa Ia Tul'!G30+'[4]8_Xa Chu Mo'!G30+'[4]9_Xa Ia KDam'!G30+'[4]10_Off'!G30+'[4]11_Off'!G30+'[4]12_Off'!G30+'[4]13_Off'!G30+'[4]14_Off'!G30+'[4]15_Off'!G30</f>
        <v>0</v>
      </c>
      <c r="H31" s="304">
        <f>'[4]1_Xa Ia Trok'!H30+'[4]2_Xa Ia Mron'!H30+'[4]3_Xa Kim Tan'!H30+'[4]4_Xa Chu Rang'!H30+'[4]5_Xa Po To'!H30+'[4]6_Xa Ia Broai'!H30+'[4]7_Xa Ia Tul'!H30+'[4]8_Xa Chu Mo'!H30+'[4]9_Xa Ia KDam'!H30+'[4]10_Off'!H30+'[4]11_Off'!H30+'[4]12_Off'!H30+'[4]13_Off'!H30+'[4]14_Off'!H30+'[4]15_Off'!H30</f>
        <v>0</v>
      </c>
      <c r="I31" s="304">
        <f>'[4]1_Xa Ia Trok'!I30+'[4]2_Xa Ia Mron'!I30+'[4]3_Xa Kim Tan'!I30+'[4]4_Xa Chu Rang'!I30+'[4]5_Xa Po To'!I30+'[4]6_Xa Ia Broai'!I30+'[4]7_Xa Ia Tul'!I30+'[4]8_Xa Chu Mo'!I30+'[4]9_Xa Ia KDam'!I30+'[4]10_Off'!I30+'[4]11_Off'!I30+'[4]12_Off'!I30+'[4]13_Off'!I30+'[4]14_Off'!I30+'[4]15_Off'!I30</f>
        <v>0</v>
      </c>
      <c r="J31" s="304">
        <f>'[4]1_Xa Ia Trok'!J30+'[4]2_Xa Ia Mron'!J30+'[4]3_Xa Kim Tan'!J30+'[4]4_Xa Chu Rang'!J30+'[4]5_Xa Po To'!J30+'[4]6_Xa Ia Broai'!J30+'[4]7_Xa Ia Tul'!J30+'[4]8_Xa Chu Mo'!J30+'[4]9_Xa Ia KDam'!J30+'[4]10_Off'!J30+'[4]11_Off'!J30+'[4]12_Off'!J30+'[4]13_Off'!J30+'[4]14_Off'!J30+'[4]15_Off'!J30</f>
        <v>0</v>
      </c>
      <c r="K31" s="304">
        <f>'[4]1_Xa Ia Trok'!K30+'[4]2_Xa Ia Mron'!K30+'[4]3_Xa Kim Tan'!K30+'[4]4_Xa Chu Rang'!K30+'[4]5_Xa Po To'!K30+'[4]6_Xa Ia Broai'!K30+'[4]7_Xa Ia Tul'!K30+'[4]8_Xa Chu Mo'!K30+'[4]9_Xa Ia KDam'!K30+'[4]10_Off'!K30+'[4]11_Off'!K30+'[4]12_Off'!K30+'[4]13_Off'!K30+'[4]14_Off'!K30+'[4]15_Off'!K30</f>
        <v>0</v>
      </c>
      <c r="L31" s="304">
        <f>'[4]1_Xa Ia Trok'!L30+'[4]2_Xa Ia Mron'!L30+'[4]3_Xa Kim Tan'!L30+'[4]4_Xa Chu Rang'!L30+'[4]5_Xa Po To'!L30+'[4]6_Xa Ia Broai'!L30+'[4]7_Xa Ia Tul'!L30+'[4]8_Xa Chu Mo'!L30+'[4]9_Xa Ia KDam'!L30+'[4]10_Off'!L30+'[4]11_Off'!L30+'[4]12_Off'!L30+'[4]13_Off'!L30+'[4]14_Off'!L30+'[4]15_Off'!L30</f>
        <v>0</v>
      </c>
      <c r="M31" s="304">
        <f>'[4]1_Xa Ia Trok'!M30+'[4]2_Xa Ia Mron'!M30+'[4]3_Xa Kim Tan'!M30+'[4]4_Xa Chu Rang'!M30+'[4]5_Xa Po To'!M30+'[4]6_Xa Ia Broai'!M30+'[4]7_Xa Ia Tul'!M30+'[4]8_Xa Chu Mo'!M30+'[4]9_Xa Ia KDam'!M30+'[4]10_Off'!M30+'[4]11_Off'!M30+'[4]12_Off'!M30+'[4]13_Off'!M30+'[4]14_Off'!M30+'[4]15_Off'!M30</f>
        <v>0</v>
      </c>
      <c r="N31" s="304">
        <f>'[4]1_Xa Ia Trok'!N30+'[4]2_Xa Ia Mron'!N30+'[4]3_Xa Kim Tan'!N30+'[4]4_Xa Chu Rang'!N30+'[4]5_Xa Po To'!N30+'[4]6_Xa Ia Broai'!N30+'[4]7_Xa Ia Tul'!N30+'[4]8_Xa Chu Mo'!N30+'[4]9_Xa Ia KDam'!N30+'[4]10_Off'!N30+'[4]11_Off'!N30+'[4]12_Off'!N30+'[4]13_Off'!N30+'[4]14_Off'!N30+'[4]15_Off'!N30</f>
        <v>0</v>
      </c>
      <c r="O31" s="304">
        <f>'[4]1_Xa Ia Trok'!O30+'[4]2_Xa Ia Mron'!O30+'[4]3_Xa Kim Tan'!O30+'[4]4_Xa Chu Rang'!O30+'[4]5_Xa Po To'!O30+'[4]6_Xa Ia Broai'!O30+'[4]7_Xa Ia Tul'!O30+'[4]8_Xa Chu Mo'!O30+'[4]9_Xa Ia KDam'!O30+'[4]10_Off'!O30+'[4]11_Off'!O30+'[4]12_Off'!O30+'[4]13_Off'!O30+'[4]14_Off'!O30+'[4]15_Off'!O30</f>
        <v>0</v>
      </c>
      <c r="P31" s="498">
        <f>SUM(Q31:AP31)-AA31</f>
        <v>0</v>
      </c>
      <c r="Q31" s="304">
        <f>'[4]1_Xa Ia Trok'!Q30+'[4]2_Xa Ia Mron'!Q30+'[4]3_Xa Kim Tan'!Q30+'[4]4_Xa Chu Rang'!Q30+'[4]5_Xa Po To'!Q30+'[4]6_Xa Ia Broai'!Q30+'[4]7_Xa Ia Tul'!Q30+'[4]8_Xa Chu Mo'!Q30+'[4]9_Xa Ia KDam'!Q30+'[4]10_Off'!Q30+'[4]11_Off'!Q30+'[4]12_Off'!Q30+'[4]13_Off'!Q30+'[4]14_Off'!Q30+'[4]15_Off'!Q30</f>
        <v>0</v>
      </c>
      <c r="R31" s="304">
        <f>'[4]1_Xa Ia Trok'!R30+'[4]2_Xa Ia Mron'!R30+'[4]3_Xa Kim Tan'!R30+'[4]4_Xa Chu Rang'!R30+'[4]5_Xa Po To'!R30+'[4]6_Xa Ia Broai'!R30+'[4]7_Xa Ia Tul'!R30+'[4]8_Xa Chu Mo'!R30+'[4]9_Xa Ia KDam'!R30+'[4]10_Off'!R30+'[4]11_Off'!R30+'[4]12_Off'!R30+'[4]13_Off'!R30+'[4]14_Off'!R30+'[4]15_Off'!R30</f>
        <v>0</v>
      </c>
      <c r="S31" s="304">
        <f>'[4]1_Xa Ia Trok'!S30+'[4]2_Xa Ia Mron'!S30+'[4]3_Xa Kim Tan'!S30+'[4]4_Xa Chu Rang'!S30+'[4]5_Xa Po To'!S30+'[4]6_Xa Ia Broai'!S30+'[4]7_Xa Ia Tul'!S30+'[4]8_Xa Chu Mo'!S30+'[4]9_Xa Ia KDam'!S30+'[4]10_Off'!S30+'[4]11_Off'!S30+'[4]12_Off'!S30+'[4]13_Off'!S30+'[4]14_Off'!S30+'[4]15_Off'!S30</f>
        <v>0</v>
      </c>
      <c r="T31" s="304">
        <f>'[4]1_Xa Ia Trok'!T30+'[4]2_Xa Ia Mron'!T30+'[4]3_Xa Kim Tan'!T30+'[4]4_Xa Chu Rang'!T30+'[4]5_Xa Po To'!T30+'[4]6_Xa Ia Broai'!T30+'[4]7_Xa Ia Tul'!T30+'[4]8_Xa Chu Mo'!T30+'[4]9_Xa Ia KDam'!T30+'[4]10_Off'!T30+'[4]11_Off'!T30+'[4]12_Off'!T30+'[4]13_Off'!T30+'[4]14_Off'!T30+'[4]15_Off'!T30</f>
        <v>0</v>
      </c>
      <c r="U31" s="304">
        <f>'[4]1_Xa Ia Trok'!U30+'[4]2_Xa Ia Mron'!U30+'[4]3_Xa Kim Tan'!U30+'[4]4_Xa Chu Rang'!U30+'[4]5_Xa Po To'!U30+'[4]6_Xa Ia Broai'!U30+'[4]7_Xa Ia Tul'!U30+'[4]8_Xa Chu Mo'!U30+'[4]9_Xa Ia KDam'!U30+'[4]10_Off'!U30+'[4]11_Off'!U30+'[4]12_Off'!U30+'[4]13_Off'!U30+'[4]14_Off'!U30+'[4]15_Off'!U30</f>
        <v>0</v>
      </c>
      <c r="V31" s="304">
        <f>'[4]1_Xa Ia Trok'!V30+'[4]2_Xa Ia Mron'!V30+'[4]3_Xa Kim Tan'!V30+'[4]4_Xa Chu Rang'!V30+'[4]5_Xa Po To'!V30+'[4]6_Xa Ia Broai'!V30+'[4]7_Xa Ia Tul'!V30+'[4]8_Xa Chu Mo'!V30+'[4]9_Xa Ia KDam'!V30+'[4]10_Off'!V30+'[4]11_Off'!V30+'[4]12_Off'!V30+'[4]13_Off'!V30+'[4]14_Off'!V30+'[4]15_Off'!V30</f>
        <v>0</v>
      </c>
      <c r="W31" s="304">
        <f>'[4]1_Xa Ia Trok'!W30+'[4]2_Xa Ia Mron'!W30+'[4]3_Xa Kim Tan'!W30+'[4]4_Xa Chu Rang'!W30+'[4]5_Xa Po To'!W30+'[4]6_Xa Ia Broai'!W30+'[4]7_Xa Ia Tul'!W30+'[4]8_Xa Chu Mo'!W30+'[4]9_Xa Ia KDam'!W30+'[4]10_Off'!W30+'[4]11_Off'!W30+'[4]12_Off'!W30+'[4]13_Off'!W30+'[4]14_Off'!W30+'[4]15_Off'!W30</f>
        <v>0</v>
      </c>
      <c r="X31" s="304">
        <f>'[4]1_Xa Ia Trok'!X30+'[4]2_Xa Ia Mron'!X30+'[4]3_Xa Kim Tan'!X30+'[4]4_Xa Chu Rang'!X30+'[4]5_Xa Po To'!X30+'[4]6_Xa Ia Broai'!X30+'[4]7_Xa Ia Tul'!X30+'[4]8_Xa Chu Mo'!X30+'[4]9_Xa Ia KDam'!X30+'[4]10_Off'!X30+'[4]11_Off'!X30+'[4]12_Off'!X30+'[4]13_Off'!X30+'[4]14_Off'!X30+'[4]15_Off'!X30</f>
        <v>0</v>
      </c>
      <c r="Y31" s="304">
        <f>'[4]1_Xa Ia Trok'!Y30+'[4]2_Xa Ia Mron'!Y30+'[4]3_Xa Kim Tan'!Y30+'[4]4_Xa Chu Rang'!Y30+'[4]5_Xa Po To'!Y30+'[4]6_Xa Ia Broai'!Y30+'[4]7_Xa Ia Tul'!Y30+'[4]8_Xa Chu Mo'!Y30+'[4]9_Xa Ia KDam'!Y30+'[4]10_Off'!Y30+'[4]11_Off'!Y30+'[4]12_Off'!Y30+'[4]13_Off'!Y30+'[4]14_Off'!Y30+'[4]15_Off'!Y30</f>
        <v>0</v>
      </c>
      <c r="Z31" s="304">
        <f>'[4]1_Xa Ia Trok'!Z30+'[4]2_Xa Ia Mron'!Z30+'[4]3_Xa Kim Tan'!Z30+'[4]4_Xa Chu Rang'!Z30+'[4]5_Xa Po To'!Z30+'[4]6_Xa Ia Broai'!Z30+'[4]7_Xa Ia Tul'!Z30+'[4]8_Xa Chu Mo'!Z30+'[4]9_Xa Ia KDam'!Z30+'[4]10_Off'!Z30+'[4]11_Off'!Z30+'[4]12_Off'!Z30+'[4]13_Off'!Z30+'[4]14_Off'!Z30+'[4]15_Off'!Z30</f>
        <v>0</v>
      </c>
      <c r="AA31" s="514">
        <f>'[4]1_Xa Ia Trok'!AA30+'[4]2_Xa Ia Mron'!AA30+'[4]3_Xa Kim Tan'!AA30+'[4]4_Xa Chu Rang'!AA30+'[4]5_Xa Po To'!AA30+'[4]6_Xa Ia Broai'!AA30+'[4]7_Xa Ia Tul'!AA30+'[4]8_Xa Chu Mo'!AA30+'[4]9_Xa Ia KDam'!AA30+'[4]10_Off'!AA30+'[4]11_Off'!AA30+'[4]12_Off'!AA30+'[4]13_Off'!AA30+'[4]14_Off'!AA30+'[4]15_Off'!AA30</f>
        <v>0</v>
      </c>
      <c r="AB31" s="304">
        <f>'[4]1_Xa Ia Trok'!AB30+'[4]2_Xa Ia Mron'!AB30+'[4]3_Xa Kim Tan'!AB30+'[4]4_Xa Chu Rang'!AB30+'[4]5_Xa Po To'!AB30+'[4]6_Xa Ia Broai'!AB30+'[4]7_Xa Ia Tul'!AB30+'[4]8_Xa Chu Mo'!AB30+'[4]9_Xa Ia KDam'!AB30+'[4]10_Off'!AB30+'[4]11_Off'!AB30+'[4]12_Off'!AB30+'[4]13_Off'!AB30+'[4]14_Off'!AB30+'[4]15_Off'!AB30</f>
        <v>0</v>
      </c>
      <c r="AC31" s="304">
        <f>'[4]1_Xa Ia Trok'!AC30+'[4]2_Xa Ia Mron'!AC30+'[4]3_Xa Kim Tan'!AC30+'[4]4_Xa Chu Rang'!AC30+'[4]5_Xa Po To'!AC30+'[4]6_Xa Ia Broai'!AC30+'[4]7_Xa Ia Tul'!AC30+'[4]8_Xa Chu Mo'!AC30+'[4]9_Xa Ia KDam'!AC30+'[4]10_Off'!AC30+'[4]11_Off'!AC30+'[4]12_Off'!AC30+'[4]13_Off'!AC30+'[4]14_Off'!AC30+'[4]15_Off'!AC30</f>
        <v>0</v>
      </c>
      <c r="AD31" s="304">
        <f>'[4]1_Xa Ia Trok'!AD30+'[4]2_Xa Ia Mron'!AD30+'[4]3_Xa Kim Tan'!AD30+'[4]4_Xa Chu Rang'!AD30+'[4]5_Xa Po To'!AD30+'[4]6_Xa Ia Broai'!AD30+'[4]7_Xa Ia Tul'!AD30+'[4]8_Xa Chu Mo'!AD30+'[4]9_Xa Ia KDam'!AD30+'[4]10_Off'!AD30+'[4]11_Off'!AD30+'[4]12_Off'!AD30+'[4]13_Off'!AD30+'[4]14_Off'!AD30+'[4]15_Off'!AD30</f>
        <v>0</v>
      </c>
      <c r="AE31" s="304">
        <f>'[4]1_Xa Ia Trok'!AE30+'[4]2_Xa Ia Mron'!AE30+'[4]3_Xa Kim Tan'!AE30+'[4]4_Xa Chu Rang'!AE30+'[4]5_Xa Po To'!AE30+'[4]6_Xa Ia Broai'!AE30+'[4]7_Xa Ia Tul'!AE30+'[4]8_Xa Chu Mo'!AE30+'[4]9_Xa Ia KDam'!AE30+'[4]10_Off'!AE30+'[4]11_Off'!AE30+'[4]12_Off'!AE30+'[4]13_Off'!AE30+'[4]14_Off'!AE30+'[4]15_Off'!AE30</f>
        <v>0</v>
      </c>
      <c r="AF31" s="304">
        <f>'[4]1_Xa Ia Trok'!AF30+'[4]2_Xa Ia Mron'!AF30+'[4]3_Xa Kim Tan'!AF30+'[4]4_Xa Chu Rang'!AF30+'[4]5_Xa Po To'!AF30+'[4]6_Xa Ia Broai'!AF30+'[4]7_Xa Ia Tul'!AF30+'[4]8_Xa Chu Mo'!AF30+'[4]9_Xa Ia KDam'!AF30+'[4]10_Off'!AF30+'[4]11_Off'!AF30+'[4]12_Off'!AF30+'[4]13_Off'!AF30+'[4]14_Off'!AF30+'[4]15_Off'!AF30</f>
        <v>0</v>
      </c>
      <c r="AG31" s="304">
        <f>'[4]1_Xa Ia Trok'!AG30+'[4]2_Xa Ia Mron'!AG30+'[4]3_Xa Kim Tan'!AG30+'[4]4_Xa Chu Rang'!AG30+'[4]5_Xa Po To'!AG30+'[4]6_Xa Ia Broai'!AG30+'[4]7_Xa Ia Tul'!AG30+'[4]8_Xa Chu Mo'!AG30+'[4]9_Xa Ia KDam'!AG30+'[4]10_Off'!AG30+'[4]11_Off'!AG30+'[4]12_Off'!AG30+'[4]13_Off'!AG30+'[4]14_Off'!AG30+'[4]15_Off'!AG30</f>
        <v>0</v>
      </c>
      <c r="AH31" s="304">
        <f>'[4]1_Xa Ia Trok'!AH30+'[4]2_Xa Ia Mron'!AH30+'[4]3_Xa Kim Tan'!AH30+'[4]4_Xa Chu Rang'!AH30+'[4]5_Xa Po To'!AH30+'[4]6_Xa Ia Broai'!AH30+'[4]7_Xa Ia Tul'!AH30+'[4]8_Xa Chu Mo'!AH30+'[4]9_Xa Ia KDam'!AH30+'[4]10_Off'!AH30+'[4]11_Off'!AH30+'[4]12_Off'!AH30+'[4]13_Off'!AH30+'[4]14_Off'!AH30+'[4]15_Off'!AH30</f>
        <v>0</v>
      </c>
      <c r="AI31" s="304">
        <f>'[4]1_Xa Ia Trok'!AI30+'[4]2_Xa Ia Mron'!AI30+'[4]3_Xa Kim Tan'!AI30+'[4]4_Xa Chu Rang'!AI30+'[4]5_Xa Po To'!AI30+'[4]6_Xa Ia Broai'!AI30+'[4]7_Xa Ia Tul'!AI30+'[4]8_Xa Chu Mo'!AI30+'[4]9_Xa Ia KDam'!AI30+'[4]10_Off'!AI30+'[4]11_Off'!AI30+'[4]12_Off'!AI30+'[4]13_Off'!AI30+'[4]14_Off'!AI30+'[4]15_Off'!AI30</f>
        <v>0</v>
      </c>
      <c r="AJ31" s="304">
        <f>'[4]1_Xa Ia Trok'!AJ30+'[4]2_Xa Ia Mron'!AJ30+'[4]3_Xa Kim Tan'!AJ30+'[4]4_Xa Chu Rang'!AJ30+'[4]5_Xa Po To'!AJ30+'[4]6_Xa Ia Broai'!AJ30+'[4]7_Xa Ia Tul'!AJ30+'[4]8_Xa Chu Mo'!AJ30+'[4]9_Xa Ia KDam'!AJ30+'[4]10_Off'!AJ30+'[4]11_Off'!AJ30+'[4]12_Off'!AJ30+'[4]13_Off'!AJ30+'[4]14_Off'!AJ30+'[4]15_Off'!AJ30</f>
        <v>0</v>
      </c>
      <c r="AK31" s="304">
        <f>'[4]1_Xa Ia Trok'!AK30+'[4]2_Xa Ia Mron'!AK30+'[4]3_Xa Kim Tan'!AK30+'[4]4_Xa Chu Rang'!AK30+'[4]5_Xa Po To'!AK30+'[4]6_Xa Ia Broai'!AK30+'[4]7_Xa Ia Tul'!AK30+'[4]8_Xa Chu Mo'!AK30+'[4]9_Xa Ia KDam'!AK30+'[4]10_Off'!AK30+'[4]11_Off'!AK30+'[4]12_Off'!AK30+'[4]13_Off'!AK30+'[4]14_Off'!AK30+'[4]15_Off'!AK30</f>
        <v>0</v>
      </c>
      <c r="AL31" s="304">
        <f>'[4]1_Xa Ia Trok'!AL30+'[4]2_Xa Ia Mron'!AL30+'[4]3_Xa Kim Tan'!AL30+'[4]4_Xa Chu Rang'!AL30+'[4]5_Xa Po To'!AL30+'[4]6_Xa Ia Broai'!AL30+'[4]7_Xa Ia Tul'!AL30+'[4]8_Xa Chu Mo'!AL30+'[4]9_Xa Ia KDam'!AL30+'[4]10_Off'!AL30+'[4]11_Off'!AL30+'[4]12_Off'!AL30+'[4]13_Off'!AL30+'[4]14_Off'!AL30+'[4]15_Off'!AL30</f>
        <v>0</v>
      </c>
      <c r="AM31" s="304">
        <f>'[4]1_Xa Ia Trok'!AM30+'[4]2_Xa Ia Mron'!AM30+'[4]3_Xa Kim Tan'!AM30+'[4]4_Xa Chu Rang'!AM30+'[4]5_Xa Po To'!AM30+'[4]6_Xa Ia Broai'!AM30+'[4]7_Xa Ia Tul'!AM30+'[4]8_Xa Chu Mo'!AM30+'[4]9_Xa Ia KDam'!AM30+'[4]10_Off'!AM30+'[4]11_Off'!AM30+'[4]12_Off'!AM30+'[4]13_Off'!AM30+'[4]14_Off'!AM30+'[4]15_Off'!AM30</f>
        <v>0</v>
      </c>
      <c r="AN31" s="304">
        <f>'[4]1_Xa Ia Trok'!AN30+'[4]2_Xa Ia Mron'!AN30+'[4]3_Xa Kim Tan'!AN30+'[4]4_Xa Chu Rang'!AN30+'[4]5_Xa Po To'!AN30+'[4]6_Xa Ia Broai'!AN30+'[4]7_Xa Ia Tul'!AN30+'[4]8_Xa Chu Mo'!AN30+'[4]9_Xa Ia KDam'!AN30+'[4]10_Off'!AN30+'[4]11_Off'!AN30+'[4]12_Off'!AN30+'[4]13_Off'!AN30+'[4]14_Off'!AN30+'[4]15_Off'!AN30</f>
        <v>0</v>
      </c>
      <c r="AO31" s="304">
        <f>'[4]1_Xa Ia Trok'!AO30+'[4]2_Xa Ia Mron'!AO30+'[4]3_Xa Kim Tan'!AO30+'[4]4_Xa Chu Rang'!AO30+'[4]5_Xa Po To'!AO30+'[4]6_Xa Ia Broai'!AO30+'[4]7_Xa Ia Tul'!AO30+'[4]8_Xa Chu Mo'!AO30+'[4]9_Xa Ia KDam'!AO30+'[4]10_Off'!AO30+'[4]11_Off'!AO30+'[4]12_Off'!AO30+'[4]13_Off'!AO30+'[4]14_Off'!AO30+'[4]15_Off'!AO30</f>
        <v>0</v>
      </c>
      <c r="AP31" s="304">
        <f>'[4]1_Xa Ia Trok'!AP30+'[4]2_Xa Ia Mron'!AP30+'[4]3_Xa Kim Tan'!AP30+'[4]4_Xa Chu Rang'!AP30+'[4]5_Xa Po To'!AP30+'[4]6_Xa Ia Broai'!AP30+'[4]7_Xa Ia Tul'!AP30+'[4]8_Xa Chu Mo'!AP30+'[4]9_Xa Ia KDam'!AP30+'[4]10_Off'!AP30+'[4]11_Off'!AP30+'[4]12_Off'!AP30+'[4]13_Off'!AP30+'[4]14_Off'!AP30+'[4]15_Off'!AP30</f>
        <v>0</v>
      </c>
      <c r="AQ31" s="498">
        <f>'[4]1_Xa Ia Trok'!AQ30+'[4]2_Xa Ia Mron'!AQ30+'[4]3_Xa Kim Tan'!AQ30+'[4]4_Xa Chu Rang'!AQ30+'[4]5_Xa Po To'!AQ30+'[4]6_Xa Ia Broai'!AQ30+'[4]7_Xa Ia Tul'!AQ30+'[4]8_Xa Chu Mo'!AQ30+'[4]9_Xa Ia KDam'!AQ30+'[4]10_Off'!AQ30+'[4]11_Off'!AQ30+'[4]12_Off'!AQ30+'[4]13_Off'!AQ30+'[4]14_Off'!AQ30+'[4]15_Off'!AQ30</f>
        <v>0</v>
      </c>
      <c r="AR31" s="304">
        <f t="shared" si="10"/>
        <v>0</v>
      </c>
      <c r="AS31" s="624">
        <f>'[4]1_Xa Ia Trok'!AS30+'[4]2_Xa Ia Mron'!AS30+'[4]3_Xa Kim Tan'!AS30+'[4]4_Xa Chu Rang'!AS30+'[4]5_Xa Po To'!AS30+'[4]6_Xa Ia Broai'!AS30+'[4]7_Xa Ia Tul'!AS30+'[4]8_Xa Chu Mo'!AS30+'[4]9_Xa Ia KDam'!AS30+'[4]10_Off'!AS30+'[4]11_Off'!AS30+'[4]12_Off'!AS30+'[4]13_Off'!AS30+'[4]14_Off'!AS30+'[4]15_Off'!AS30</f>
        <v>73.86</v>
      </c>
      <c r="AU31" s="137">
        <f t="shared" si="8"/>
        <v>73.86</v>
      </c>
      <c r="AV31" s="137">
        <f>'03 CH'!I32</f>
        <v>73.86</v>
      </c>
      <c r="AW31" s="137">
        <f t="shared" si="6"/>
        <v>0</v>
      </c>
      <c r="AX31" s="137">
        <f t="shared" si="0"/>
        <v>73.86</v>
      </c>
      <c r="BA31" s="137">
        <f>'03 CH'!K32</f>
        <v>73.86</v>
      </c>
      <c r="BC31" s="137">
        <f t="shared" si="7"/>
        <v>73.86</v>
      </c>
      <c r="BD31" s="137">
        <f>BC31-73.86</f>
        <v>0</v>
      </c>
    </row>
    <row r="32" spans="1:57" s="113" customFormat="1" ht="15.95" customHeight="1" x14ac:dyDescent="0.25">
      <c r="A32" s="142">
        <v>2.12</v>
      </c>
      <c r="B32" s="81" t="s">
        <v>68</v>
      </c>
      <c r="C32" s="82" t="s">
        <v>69</v>
      </c>
      <c r="D32" s="304">
        <f>'02 CH'!G42</f>
        <v>6.3227679999999999</v>
      </c>
      <c r="E32" s="498">
        <f t="shared" si="9"/>
        <v>0</v>
      </c>
      <c r="F32" s="304">
        <f>'[4]1_Xa Ia Trok'!F31+'[4]2_Xa Ia Mron'!F31+'[4]3_Xa Kim Tan'!F31+'[4]4_Xa Chu Rang'!F31+'[4]5_Xa Po To'!F31+'[4]6_Xa Ia Broai'!F31+'[4]7_Xa Ia Tul'!F31+'[4]8_Xa Chu Mo'!F31+'[4]9_Xa Ia KDam'!F31+'[4]10_Off'!F31+'[4]11_Off'!F31+'[4]12_Off'!F31+'[4]13_Off'!F31+'[4]14_Off'!F31+'[4]15_Off'!F31</f>
        <v>0</v>
      </c>
      <c r="G32" s="304">
        <f>'[4]1_Xa Ia Trok'!G31+'[4]2_Xa Ia Mron'!G31+'[4]3_Xa Kim Tan'!G31+'[4]4_Xa Chu Rang'!G31+'[4]5_Xa Po To'!G31+'[4]6_Xa Ia Broai'!G31+'[4]7_Xa Ia Tul'!G31+'[4]8_Xa Chu Mo'!G31+'[4]9_Xa Ia KDam'!G31+'[4]10_Off'!G31+'[4]11_Off'!G31+'[4]12_Off'!G31+'[4]13_Off'!G31+'[4]14_Off'!G31+'[4]15_Off'!G31</f>
        <v>0</v>
      </c>
      <c r="H32" s="304">
        <f>'[4]1_Xa Ia Trok'!H31+'[4]2_Xa Ia Mron'!H31+'[4]3_Xa Kim Tan'!H31+'[4]4_Xa Chu Rang'!H31+'[4]5_Xa Po To'!H31+'[4]6_Xa Ia Broai'!H31+'[4]7_Xa Ia Tul'!H31+'[4]8_Xa Chu Mo'!H31+'[4]9_Xa Ia KDam'!H31+'[4]10_Off'!H31+'[4]11_Off'!H31+'[4]12_Off'!H31+'[4]13_Off'!H31+'[4]14_Off'!H31+'[4]15_Off'!H31</f>
        <v>0</v>
      </c>
      <c r="I32" s="304">
        <f>'[4]1_Xa Ia Trok'!I31+'[4]2_Xa Ia Mron'!I31+'[4]3_Xa Kim Tan'!I31+'[4]4_Xa Chu Rang'!I31+'[4]5_Xa Po To'!I31+'[4]6_Xa Ia Broai'!I31+'[4]7_Xa Ia Tul'!I31+'[4]8_Xa Chu Mo'!I31+'[4]9_Xa Ia KDam'!I31+'[4]10_Off'!I31+'[4]11_Off'!I31+'[4]12_Off'!I31+'[4]13_Off'!I31+'[4]14_Off'!I31+'[4]15_Off'!I31</f>
        <v>0</v>
      </c>
      <c r="J32" s="304">
        <f>'[4]1_Xa Ia Trok'!J31+'[4]2_Xa Ia Mron'!J31+'[4]3_Xa Kim Tan'!J31+'[4]4_Xa Chu Rang'!J31+'[4]5_Xa Po To'!J31+'[4]6_Xa Ia Broai'!J31+'[4]7_Xa Ia Tul'!J31+'[4]8_Xa Chu Mo'!J31+'[4]9_Xa Ia KDam'!J31+'[4]10_Off'!J31+'[4]11_Off'!J31+'[4]12_Off'!J31+'[4]13_Off'!J31+'[4]14_Off'!J31+'[4]15_Off'!J31</f>
        <v>0</v>
      </c>
      <c r="K32" s="304">
        <f>'[4]1_Xa Ia Trok'!K31+'[4]2_Xa Ia Mron'!K31+'[4]3_Xa Kim Tan'!K31+'[4]4_Xa Chu Rang'!K31+'[4]5_Xa Po To'!K31+'[4]6_Xa Ia Broai'!K31+'[4]7_Xa Ia Tul'!K31+'[4]8_Xa Chu Mo'!K31+'[4]9_Xa Ia KDam'!K31+'[4]10_Off'!K31+'[4]11_Off'!K31+'[4]12_Off'!K31+'[4]13_Off'!K31+'[4]14_Off'!K31+'[4]15_Off'!K31</f>
        <v>0</v>
      </c>
      <c r="L32" s="304">
        <f>'[4]1_Xa Ia Trok'!L31+'[4]2_Xa Ia Mron'!L31+'[4]3_Xa Kim Tan'!L31+'[4]4_Xa Chu Rang'!L31+'[4]5_Xa Po To'!L31+'[4]6_Xa Ia Broai'!L31+'[4]7_Xa Ia Tul'!L31+'[4]8_Xa Chu Mo'!L31+'[4]9_Xa Ia KDam'!L31+'[4]10_Off'!L31+'[4]11_Off'!L31+'[4]12_Off'!L31+'[4]13_Off'!L31+'[4]14_Off'!L31+'[4]15_Off'!L31</f>
        <v>0</v>
      </c>
      <c r="M32" s="304">
        <f>'[4]1_Xa Ia Trok'!M31+'[4]2_Xa Ia Mron'!M31+'[4]3_Xa Kim Tan'!M31+'[4]4_Xa Chu Rang'!M31+'[4]5_Xa Po To'!M31+'[4]6_Xa Ia Broai'!M31+'[4]7_Xa Ia Tul'!M31+'[4]8_Xa Chu Mo'!M31+'[4]9_Xa Ia KDam'!M31+'[4]10_Off'!M31+'[4]11_Off'!M31+'[4]12_Off'!M31+'[4]13_Off'!M31+'[4]14_Off'!M31+'[4]15_Off'!M31</f>
        <v>0</v>
      </c>
      <c r="N32" s="304">
        <f>'[4]1_Xa Ia Trok'!N31+'[4]2_Xa Ia Mron'!N31+'[4]3_Xa Kim Tan'!N31+'[4]4_Xa Chu Rang'!N31+'[4]5_Xa Po To'!N31+'[4]6_Xa Ia Broai'!N31+'[4]7_Xa Ia Tul'!N31+'[4]8_Xa Chu Mo'!N31+'[4]9_Xa Ia KDam'!N31+'[4]10_Off'!N31+'[4]11_Off'!N31+'[4]12_Off'!N31+'[4]13_Off'!N31+'[4]14_Off'!N31+'[4]15_Off'!N31</f>
        <v>0</v>
      </c>
      <c r="O32" s="304">
        <f>'[4]1_Xa Ia Trok'!O31+'[4]2_Xa Ia Mron'!O31+'[4]3_Xa Kim Tan'!O31+'[4]4_Xa Chu Rang'!O31+'[4]5_Xa Po To'!O31+'[4]6_Xa Ia Broai'!O31+'[4]7_Xa Ia Tul'!O31+'[4]8_Xa Chu Mo'!O31+'[4]9_Xa Ia KDam'!O31+'[4]10_Off'!O31+'[4]11_Off'!O31+'[4]12_Off'!O31+'[4]13_Off'!O31+'[4]14_Off'!O31+'[4]15_Off'!O31</f>
        <v>0</v>
      </c>
      <c r="P32" s="498">
        <f>SUM(Q32:AP32)-AB32</f>
        <v>0</v>
      </c>
      <c r="Q32" s="304">
        <f>'[4]1_Xa Ia Trok'!Q31+'[4]2_Xa Ia Mron'!Q31+'[4]3_Xa Kim Tan'!Q31+'[4]4_Xa Chu Rang'!Q31+'[4]5_Xa Po To'!Q31+'[4]6_Xa Ia Broai'!Q31+'[4]7_Xa Ia Tul'!Q31+'[4]8_Xa Chu Mo'!Q31+'[4]9_Xa Ia KDam'!Q31+'[4]10_Off'!Q31+'[4]11_Off'!Q31+'[4]12_Off'!Q31+'[4]13_Off'!Q31+'[4]14_Off'!Q31+'[4]15_Off'!Q31</f>
        <v>0</v>
      </c>
      <c r="R32" s="304">
        <f>'[4]1_Xa Ia Trok'!R31+'[4]2_Xa Ia Mron'!R31+'[4]3_Xa Kim Tan'!R31+'[4]4_Xa Chu Rang'!R31+'[4]5_Xa Po To'!R31+'[4]6_Xa Ia Broai'!R31+'[4]7_Xa Ia Tul'!R31+'[4]8_Xa Chu Mo'!R31+'[4]9_Xa Ia KDam'!R31+'[4]10_Off'!R31+'[4]11_Off'!R31+'[4]12_Off'!R31+'[4]13_Off'!R31+'[4]14_Off'!R31+'[4]15_Off'!R31</f>
        <v>0</v>
      </c>
      <c r="S32" s="304">
        <f>'[4]1_Xa Ia Trok'!S31+'[4]2_Xa Ia Mron'!S31+'[4]3_Xa Kim Tan'!S31+'[4]4_Xa Chu Rang'!S31+'[4]5_Xa Po To'!S31+'[4]6_Xa Ia Broai'!S31+'[4]7_Xa Ia Tul'!S31+'[4]8_Xa Chu Mo'!S31+'[4]9_Xa Ia KDam'!S31+'[4]10_Off'!S31+'[4]11_Off'!S31+'[4]12_Off'!S31+'[4]13_Off'!S31+'[4]14_Off'!S31+'[4]15_Off'!S31</f>
        <v>0</v>
      </c>
      <c r="T32" s="304">
        <f>'[4]1_Xa Ia Trok'!T31+'[4]2_Xa Ia Mron'!T31+'[4]3_Xa Kim Tan'!T31+'[4]4_Xa Chu Rang'!T31+'[4]5_Xa Po To'!T31+'[4]6_Xa Ia Broai'!T31+'[4]7_Xa Ia Tul'!T31+'[4]8_Xa Chu Mo'!T31+'[4]9_Xa Ia KDam'!T31+'[4]10_Off'!T31+'[4]11_Off'!T31+'[4]12_Off'!T31+'[4]13_Off'!T31+'[4]14_Off'!T31+'[4]15_Off'!T31</f>
        <v>0</v>
      </c>
      <c r="U32" s="304">
        <f>'[4]1_Xa Ia Trok'!U31+'[4]2_Xa Ia Mron'!U31+'[4]3_Xa Kim Tan'!U31+'[4]4_Xa Chu Rang'!U31+'[4]5_Xa Po To'!U31+'[4]6_Xa Ia Broai'!U31+'[4]7_Xa Ia Tul'!U31+'[4]8_Xa Chu Mo'!U31+'[4]9_Xa Ia KDam'!U31+'[4]10_Off'!U31+'[4]11_Off'!U31+'[4]12_Off'!U31+'[4]13_Off'!U31+'[4]14_Off'!U31+'[4]15_Off'!U31</f>
        <v>0</v>
      </c>
      <c r="V32" s="304">
        <f>'[4]1_Xa Ia Trok'!V31+'[4]2_Xa Ia Mron'!V31+'[4]3_Xa Kim Tan'!V31+'[4]4_Xa Chu Rang'!V31+'[4]5_Xa Po To'!V31+'[4]6_Xa Ia Broai'!V31+'[4]7_Xa Ia Tul'!V31+'[4]8_Xa Chu Mo'!V31+'[4]9_Xa Ia KDam'!V31+'[4]10_Off'!V31+'[4]11_Off'!V31+'[4]12_Off'!V31+'[4]13_Off'!V31+'[4]14_Off'!V31+'[4]15_Off'!V31</f>
        <v>0</v>
      </c>
      <c r="W32" s="304">
        <f>'[4]1_Xa Ia Trok'!W31+'[4]2_Xa Ia Mron'!W31+'[4]3_Xa Kim Tan'!W31+'[4]4_Xa Chu Rang'!W31+'[4]5_Xa Po To'!W31+'[4]6_Xa Ia Broai'!W31+'[4]7_Xa Ia Tul'!W31+'[4]8_Xa Chu Mo'!W31+'[4]9_Xa Ia KDam'!W31+'[4]10_Off'!W31+'[4]11_Off'!W31+'[4]12_Off'!W31+'[4]13_Off'!W31+'[4]14_Off'!W31+'[4]15_Off'!W31</f>
        <v>0</v>
      </c>
      <c r="X32" s="304">
        <f>'[4]1_Xa Ia Trok'!X31+'[4]2_Xa Ia Mron'!X31+'[4]3_Xa Kim Tan'!X31+'[4]4_Xa Chu Rang'!X31+'[4]5_Xa Po To'!X31+'[4]6_Xa Ia Broai'!X31+'[4]7_Xa Ia Tul'!X31+'[4]8_Xa Chu Mo'!X31+'[4]9_Xa Ia KDam'!X31+'[4]10_Off'!X31+'[4]11_Off'!X31+'[4]12_Off'!X31+'[4]13_Off'!X31+'[4]14_Off'!X31+'[4]15_Off'!X31</f>
        <v>0</v>
      </c>
      <c r="Y32" s="304">
        <f>'[4]1_Xa Ia Trok'!Y31+'[4]2_Xa Ia Mron'!Y31+'[4]3_Xa Kim Tan'!Y31+'[4]4_Xa Chu Rang'!Y31+'[4]5_Xa Po To'!Y31+'[4]6_Xa Ia Broai'!Y31+'[4]7_Xa Ia Tul'!Y31+'[4]8_Xa Chu Mo'!Y31+'[4]9_Xa Ia KDam'!Y31+'[4]10_Off'!Y31+'[4]11_Off'!Y31+'[4]12_Off'!Y31+'[4]13_Off'!Y31+'[4]14_Off'!Y31+'[4]15_Off'!Y31</f>
        <v>0</v>
      </c>
      <c r="Z32" s="304">
        <f>'[4]1_Xa Ia Trok'!Z31+'[4]2_Xa Ia Mron'!Z31+'[4]3_Xa Kim Tan'!Z31+'[4]4_Xa Chu Rang'!Z31+'[4]5_Xa Po To'!Z31+'[4]6_Xa Ia Broai'!Z31+'[4]7_Xa Ia Tul'!Z31+'[4]8_Xa Chu Mo'!Z31+'[4]9_Xa Ia KDam'!Z31+'[4]10_Off'!Z31+'[4]11_Off'!Z31+'[4]12_Off'!Z31+'[4]13_Off'!Z31+'[4]14_Off'!Z31+'[4]15_Off'!Z31</f>
        <v>0</v>
      </c>
      <c r="AA32" s="304">
        <f>'[4]1_Xa Ia Trok'!AA31+'[4]2_Xa Ia Mron'!AA31+'[4]3_Xa Kim Tan'!AA31+'[4]4_Xa Chu Rang'!AA31+'[4]5_Xa Po To'!AA31+'[4]6_Xa Ia Broai'!AA31+'[4]7_Xa Ia Tul'!AA31+'[4]8_Xa Chu Mo'!AA31+'[4]9_Xa Ia KDam'!AA31+'[4]10_Off'!AA31+'[4]11_Off'!AA31+'[4]12_Off'!AA31+'[4]13_Off'!AA31+'[4]14_Off'!AA31+'[4]15_Off'!AA31</f>
        <v>0</v>
      </c>
      <c r="AB32" s="514">
        <f>'[4]1_Xa Ia Trok'!AB31+'[4]2_Xa Ia Mron'!AB31+'[4]3_Xa Kim Tan'!AB31+'[4]4_Xa Chu Rang'!AB31+'[4]5_Xa Po To'!AB31+'[4]6_Xa Ia Broai'!AB31+'[4]7_Xa Ia Tul'!AB31+'[4]8_Xa Chu Mo'!AB31+'[4]9_Xa Ia KDam'!AB31+'[4]10_Off'!AB31+'[4]11_Off'!AB31+'[4]12_Off'!AB31+'[4]13_Off'!AB31+'[4]14_Off'!AB31+'[4]15_Off'!AB31</f>
        <v>6.3227679999999999</v>
      </c>
      <c r="AC32" s="304">
        <f>'[4]1_Xa Ia Trok'!AC31+'[4]2_Xa Ia Mron'!AC31+'[4]3_Xa Kim Tan'!AC31+'[4]4_Xa Chu Rang'!AC31+'[4]5_Xa Po To'!AC31+'[4]6_Xa Ia Broai'!AC31+'[4]7_Xa Ia Tul'!AC31+'[4]8_Xa Chu Mo'!AC31+'[4]9_Xa Ia KDam'!AC31+'[4]10_Off'!AC31+'[4]11_Off'!AC31+'[4]12_Off'!AC31+'[4]13_Off'!AC31+'[4]14_Off'!AC31+'[4]15_Off'!AC31</f>
        <v>0</v>
      </c>
      <c r="AD32" s="304">
        <f>'[4]1_Xa Ia Trok'!AD31+'[4]2_Xa Ia Mron'!AD31+'[4]3_Xa Kim Tan'!AD31+'[4]4_Xa Chu Rang'!AD31+'[4]5_Xa Po To'!AD31+'[4]6_Xa Ia Broai'!AD31+'[4]7_Xa Ia Tul'!AD31+'[4]8_Xa Chu Mo'!AD31+'[4]9_Xa Ia KDam'!AD31+'[4]10_Off'!AD31+'[4]11_Off'!AD31+'[4]12_Off'!AD31+'[4]13_Off'!AD31+'[4]14_Off'!AD31+'[4]15_Off'!AD31</f>
        <v>0</v>
      </c>
      <c r="AE32" s="304">
        <f>'[4]1_Xa Ia Trok'!AE31+'[4]2_Xa Ia Mron'!AE31+'[4]3_Xa Kim Tan'!AE31+'[4]4_Xa Chu Rang'!AE31+'[4]5_Xa Po To'!AE31+'[4]6_Xa Ia Broai'!AE31+'[4]7_Xa Ia Tul'!AE31+'[4]8_Xa Chu Mo'!AE31+'[4]9_Xa Ia KDam'!AE31+'[4]10_Off'!AE31+'[4]11_Off'!AE31+'[4]12_Off'!AE31+'[4]13_Off'!AE31+'[4]14_Off'!AE31+'[4]15_Off'!AE31</f>
        <v>0</v>
      </c>
      <c r="AF32" s="304">
        <f>'[4]1_Xa Ia Trok'!AF31+'[4]2_Xa Ia Mron'!AF31+'[4]3_Xa Kim Tan'!AF31+'[4]4_Xa Chu Rang'!AF31+'[4]5_Xa Po To'!AF31+'[4]6_Xa Ia Broai'!AF31+'[4]7_Xa Ia Tul'!AF31+'[4]8_Xa Chu Mo'!AF31+'[4]9_Xa Ia KDam'!AF31+'[4]10_Off'!AF31+'[4]11_Off'!AF31+'[4]12_Off'!AF31+'[4]13_Off'!AF31+'[4]14_Off'!AF31+'[4]15_Off'!AF31</f>
        <v>0</v>
      </c>
      <c r="AG32" s="304">
        <f>'[4]1_Xa Ia Trok'!AG31+'[4]2_Xa Ia Mron'!AG31+'[4]3_Xa Kim Tan'!AG31+'[4]4_Xa Chu Rang'!AG31+'[4]5_Xa Po To'!AG31+'[4]6_Xa Ia Broai'!AG31+'[4]7_Xa Ia Tul'!AG31+'[4]8_Xa Chu Mo'!AG31+'[4]9_Xa Ia KDam'!AG31+'[4]10_Off'!AG31+'[4]11_Off'!AG31+'[4]12_Off'!AG31+'[4]13_Off'!AG31+'[4]14_Off'!AG31+'[4]15_Off'!AG31</f>
        <v>0</v>
      </c>
      <c r="AH32" s="304">
        <f>'[4]1_Xa Ia Trok'!AH31+'[4]2_Xa Ia Mron'!AH31+'[4]3_Xa Kim Tan'!AH31+'[4]4_Xa Chu Rang'!AH31+'[4]5_Xa Po To'!AH31+'[4]6_Xa Ia Broai'!AH31+'[4]7_Xa Ia Tul'!AH31+'[4]8_Xa Chu Mo'!AH31+'[4]9_Xa Ia KDam'!AH31+'[4]10_Off'!AH31+'[4]11_Off'!AH31+'[4]12_Off'!AH31+'[4]13_Off'!AH31+'[4]14_Off'!AH31+'[4]15_Off'!AH31</f>
        <v>0</v>
      </c>
      <c r="AI32" s="304">
        <f>'[4]1_Xa Ia Trok'!AI31+'[4]2_Xa Ia Mron'!AI31+'[4]3_Xa Kim Tan'!AI31+'[4]4_Xa Chu Rang'!AI31+'[4]5_Xa Po To'!AI31+'[4]6_Xa Ia Broai'!AI31+'[4]7_Xa Ia Tul'!AI31+'[4]8_Xa Chu Mo'!AI31+'[4]9_Xa Ia KDam'!AI31+'[4]10_Off'!AI31+'[4]11_Off'!AI31+'[4]12_Off'!AI31+'[4]13_Off'!AI31+'[4]14_Off'!AI31+'[4]15_Off'!AI31</f>
        <v>0</v>
      </c>
      <c r="AJ32" s="304">
        <f>'[4]1_Xa Ia Trok'!AJ31+'[4]2_Xa Ia Mron'!AJ31+'[4]3_Xa Kim Tan'!AJ31+'[4]4_Xa Chu Rang'!AJ31+'[4]5_Xa Po To'!AJ31+'[4]6_Xa Ia Broai'!AJ31+'[4]7_Xa Ia Tul'!AJ31+'[4]8_Xa Chu Mo'!AJ31+'[4]9_Xa Ia KDam'!AJ31+'[4]10_Off'!AJ31+'[4]11_Off'!AJ31+'[4]12_Off'!AJ31+'[4]13_Off'!AJ31+'[4]14_Off'!AJ31+'[4]15_Off'!AJ31</f>
        <v>0</v>
      </c>
      <c r="AK32" s="304">
        <f>'[4]1_Xa Ia Trok'!AK31+'[4]2_Xa Ia Mron'!AK31+'[4]3_Xa Kim Tan'!AK31+'[4]4_Xa Chu Rang'!AK31+'[4]5_Xa Po To'!AK31+'[4]6_Xa Ia Broai'!AK31+'[4]7_Xa Ia Tul'!AK31+'[4]8_Xa Chu Mo'!AK31+'[4]9_Xa Ia KDam'!AK31+'[4]10_Off'!AK31+'[4]11_Off'!AK31+'[4]12_Off'!AK31+'[4]13_Off'!AK31+'[4]14_Off'!AK31+'[4]15_Off'!AK31</f>
        <v>0</v>
      </c>
      <c r="AL32" s="304">
        <f>'[4]1_Xa Ia Trok'!AL31+'[4]2_Xa Ia Mron'!AL31+'[4]3_Xa Kim Tan'!AL31+'[4]4_Xa Chu Rang'!AL31+'[4]5_Xa Po To'!AL31+'[4]6_Xa Ia Broai'!AL31+'[4]7_Xa Ia Tul'!AL31+'[4]8_Xa Chu Mo'!AL31+'[4]9_Xa Ia KDam'!AL31+'[4]10_Off'!AL31+'[4]11_Off'!AL31+'[4]12_Off'!AL31+'[4]13_Off'!AL31+'[4]14_Off'!AL31+'[4]15_Off'!AL31</f>
        <v>0</v>
      </c>
      <c r="AM32" s="304">
        <f>'[4]1_Xa Ia Trok'!AM31+'[4]2_Xa Ia Mron'!AM31+'[4]3_Xa Kim Tan'!AM31+'[4]4_Xa Chu Rang'!AM31+'[4]5_Xa Po To'!AM31+'[4]6_Xa Ia Broai'!AM31+'[4]7_Xa Ia Tul'!AM31+'[4]8_Xa Chu Mo'!AM31+'[4]9_Xa Ia KDam'!AM31+'[4]10_Off'!AM31+'[4]11_Off'!AM31+'[4]12_Off'!AM31+'[4]13_Off'!AM31+'[4]14_Off'!AM31+'[4]15_Off'!AM31</f>
        <v>0</v>
      </c>
      <c r="AN32" s="304">
        <f>'[4]1_Xa Ia Trok'!AN31+'[4]2_Xa Ia Mron'!AN31+'[4]3_Xa Kim Tan'!AN31+'[4]4_Xa Chu Rang'!AN31+'[4]5_Xa Po To'!AN31+'[4]6_Xa Ia Broai'!AN31+'[4]7_Xa Ia Tul'!AN31+'[4]8_Xa Chu Mo'!AN31+'[4]9_Xa Ia KDam'!AN31+'[4]10_Off'!AN31+'[4]11_Off'!AN31+'[4]12_Off'!AN31+'[4]13_Off'!AN31+'[4]14_Off'!AN31+'[4]15_Off'!AN31</f>
        <v>0</v>
      </c>
      <c r="AO32" s="304">
        <f>'[4]1_Xa Ia Trok'!AO31+'[4]2_Xa Ia Mron'!AO31+'[4]3_Xa Kim Tan'!AO31+'[4]4_Xa Chu Rang'!AO31+'[4]5_Xa Po To'!AO31+'[4]6_Xa Ia Broai'!AO31+'[4]7_Xa Ia Tul'!AO31+'[4]8_Xa Chu Mo'!AO31+'[4]9_Xa Ia KDam'!AO31+'[4]10_Off'!AO31+'[4]11_Off'!AO31+'[4]12_Off'!AO31+'[4]13_Off'!AO31+'[4]14_Off'!AO31+'[4]15_Off'!AO31</f>
        <v>0</v>
      </c>
      <c r="AP32" s="304">
        <f>'[4]1_Xa Ia Trok'!AP31+'[4]2_Xa Ia Mron'!AP31+'[4]3_Xa Kim Tan'!AP31+'[4]4_Xa Chu Rang'!AP31+'[4]5_Xa Po To'!AP31+'[4]6_Xa Ia Broai'!AP31+'[4]7_Xa Ia Tul'!AP31+'[4]8_Xa Chu Mo'!AP31+'[4]9_Xa Ia KDam'!AP31+'[4]10_Off'!AP31+'[4]11_Off'!AP31+'[4]12_Off'!AP31+'[4]13_Off'!AP31+'[4]14_Off'!AP31+'[4]15_Off'!AP31</f>
        <v>0</v>
      </c>
      <c r="AQ32" s="498">
        <f>'[4]1_Xa Ia Trok'!AQ31+'[4]2_Xa Ia Mron'!AQ31+'[4]3_Xa Kim Tan'!AQ31+'[4]4_Xa Chu Rang'!AQ31+'[4]5_Xa Po To'!AQ31+'[4]6_Xa Ia Broai'!AQ31+'[4]7_Xa Ia Tul'!AQ31+'[4]8_Xa Chu Mo'!AQ31+'[4]9_Xa Ia KDam'!AQ31+'[4]10_Off'!AQ31+'[4]11_Off'!AQ31+'[4]12_Off'!AQ31+'[4]13_Off'!AQ31+'[4]14_Off'!AQ31+'[4]15_Off'!AQ31</f>
        <v>0</v>
      </c>
      <c r="AR32" s="304">
        <f t="shared" si="10"/>
        <v>0</v>
      </c>
      <c r="AS32" s="624">
        <f>'[4]1_Xa Ia Trok'!AS31+'[4]2_Xa Ia Mron'!AS31+'[4]3_Xa Kim Tan'!AS31+'[4]4_Xa Chu Rang'!AS31+'[4]5_Xa Po To'!AS31+'[4]6_Xa Ia Broai'!AS31+'[4]7_Xa Ia Tul'!AS31+'[4]8_Xa Chu Mo'!AS31+'[4]9_Xa Ia KDam'!AS31+'[4]10_Off'!AS31+'[4]11_Off'!AS31+'[4]12_Off'!AS31+'[4]13_Off'!AS31+'[4]14_Off'!AS31+'[4]15_Off'!AS31</f>
        <v>6.5027680000000005</v>
      </c>
      <c r="AU32" s="137">
        <f t="shared" si="8"/>
        <v>0.1800000000000006</v>
      </c>
      <c r="AV32" s="137">
        <f>'03 CH'!I33</f>
        <v>6.5027679999999997</v>
      </c>
      <c r="AW32" s="137">
        <f t="shared" si="6"/>
        <v>0</v>
      </c>
      <c r="AX32" s="137">
        <f t="shared" si="0"/>
        <v>0.1800000000000006</v>
      </c>
      <c r="BA32" s="137">
        <f>'03 CH'!K33</f>
        <v>0.17999999999999972</v>
      </c>
      <c r="BC32" s="137">
        <f t="shared" si="7"/>
        <v>0.1800000000000006</v>
      </c>
    </row>
    <row r="33" spans="1:56" s="113" customFormat="1" ht="15.95" customHeight="1" x14ac:dyDescent="0.25">
      <c r="A33" s="142">
        <v>2.13</v>
      </c>
      <c r="B33" s="81" t="s">
        <v>70</v>
      </c>
      <c r="C33" s="82" t="s">
        <v>71</v>
      </c>
      <c r="D33" s="304">
        <f>'02 CH'!G44</f>
        <v>719.88530700000001</v>
      </c>
      <c r="E33" s="498">
        <f t="shared" si="9"/>
        <v>0</v>
      </c>
      <c r="F33" s="304">
        <f>'[4]1_Xa Ia Trok'!F32+'[4]2_Xa Ia Mron'!F32+'[4]3_Xa Kim Tan'!F32+'[4]4_Xa Chu Rang'!F32+'[4]5_Xa Po To'!F32+'[4]6_Xa Ia Broai'!F32+'[4]7_Xa Ia Tul'!F32+'[4]8_Xa Chu Mo'!F32+'[4]9_Xa Ia KDam'!F32+'[4]10_Off'!F32+'[4]11_Off'!F32+'[4]12_Off'!F32+'[4]13_Off'!F32+'[4]14_Off'!F32+'[4]15_Off'!F32</f>
        <v>0</v>
      </c>
      <c r="G33" s="304">
        <f>'[4]1_Xa Ia Trok'!G32+'[4]2_Xa Ia Mron'!G32+'[4]3_Xa Kim Tan'!G32+'[4]4_Xa Chu Rang'!G32+'[4]5_Xa Po To'!G32+'[4]6_Xa Ia Broai'!G32+'[4]7_Xa Ia Tul'!G32+'[4]8_Xa Chu Mo'!G32+'[4]9_Xa Ia KDam'!G32+'[4]10_Off'!G32+'[4]11_Off'!G32+'[4]12_Off'!G32+'[4]13_Off'!G32+'[4]14_Off'!G32+'[4]15_Off'!G32</f>
        <v>0</v>
      </c>
      <c r="H33" s="304">
        <f>'[4]1_Xa Ia Trok'!H32+'[4]2_Xa Ia Mron'!H32+'[4]3_Xa Kim Tan'!H32+'[4]4_Xa Chu Rang'!H32+'[4]5_Xa Po To'!H32+'[4]6_Xa Ia Broai'!H32+'[4]7_Xa Ia Tul'!H32+'[4]8_Xa Chu Mo'!H32+'[4]9_Xa Ia KDam'!H32+'[4]10_Off'!H32+'[4]11_Off'!H32+'[4]12_Off'!H32+'[4]13_Off'!H32+'[4]14_Off'!H32+'[4]15_Off'!H32</f>
        <v>0</v>
      </c>
      <c r="I33" s="304">
        <f>'[4]1_Xa Ia Trok'!I32+'[4]2_Xa Ia Mron'!I32+'[4]3_Xa Kim Tan'!I32+'[4]4_Xa Chu Rang'!I32+'[4]5_Xa Po To'!I32+'[4]6_Xa Ia Broai'!I32+'[4]7_Xa Ia Tul'!I32+'[4]8_Xa Chu Mo'!I32+'[4]9_Xa Ia KDam'!I32+'[4]10_Off'!I32+'[4]11_Off'!I32+'[4]12_Off'!I32+'[4]13_Off'!I32+'[4]14_Off'!I32+'[4]15_Off'!I32</f>
        <v>0</v>
      </c>
      <c r="J33" s="304">
        <f>'[4]1_Xa Ia Trok'!J32+'[4]2_Xa Ia Mron'!J32+'[4]3_Xa Kim Tan'!J32+'[4]4_Xa Chu Rang'!J32+'[4]5_Xa Po To'!J32+'[4]6_Xa Ia Broai'!J32+'[4]7_Xa Ia Tul'!J32+'[4]8_Xa Chu Mo'!J32+'[4]9_Xa Ia KDam'!J32+'[4]10_Off'!J32+'[4]11_Off'!J32+'[4]12_Off'!J32+'[4]13_Off'!J32+'[4]14_Off'!J32+'[4]15_Off'!J32</f>
        <v>0</v>
      </c>
      <c r="K33" s="304">
        <f>'[4]1_Xa Ia Trok'!K32+'[4]2_Xa Ia Mron'!K32+'[4]3_Xa Kim Tan'!K32+'[4]4_Xa Chu Rang'!K32+'[4]5_Xa Po To'!K32+'[4]6_Xa Ia Broai'!K32+'[4]7_Xa Ia Tul'!K32+'[4]8_Xa Chu Mo'!K32+'[4]9_Xa Ia KDam'!K32+'[4]10_Off'!K32+'[4]11_Off'!K32+'[4]12_Off'!K32+'[4]13_Off'!K32+'[4]14_Off'!K32+'[4]15_Off'!K32</f>
        <v>0</v>
      </c>
      <c r="L33" s="304">
        <f>'[4]1_Xa Ia Trok'!L32+'[4]2_Xa Ia Mron'!L32+'[4]3_Xa Kim Tan'!L32+'[4]4_Xa Chu Rang'!L32+'[4]5_Xa Po To'!L32+'[4]6_Xa Ia Broai'!L32+'[4]7_Xa Ia Tul'!L32+'[4]8_Xa Chu Mo'!L32+'[4]9_Xa Ia KDam'!L32+'[4]10_Off'!L32+'[4]11_Off'!L32+'[4]12_Off'!L32+'[4]13_Off'!L32+'[4]14_Off'!L32+'[4]15_Off'!L32</f>
        <v>0</v>
      </c>
      <c r="M33" s="304">
        <f>'[4]1_Xa Ia Trok'!M32+'[4]2_Xa Ia Mron'!M32+'[4]3_Xa Kim Tan'!M32+'[4]4_Xa Chu Rang'!M32+'[4]5_Xa Po To'!M32+'[4]6_Xa Ia Broai'!M32+'[4]7_Xa Ia Tul'!M32+'[4]8_Xa Chu Mo'!M32+'[4]9_Xa Ia KDam'!M32+'[4]10_Off'!M32+'[4]11_Off'!M32+'[4]12_Off'!M32+'[4]13_Off'!M32+'[4]14_Off'!M32+'[4]15_Off'!M32</f>
        <v>0</v>
      </c>
      <c r="N33" s="304">
        <f>'[4]1_Xa Ia Trok'!N32+'[4]2_Xa Ia Mron'!N32+'[4]3_Xa Kim Tan'!N32+'[4]4_Xa Chu Rang'!N32+'[4]5_Xa Po To'!N32+'[4]6_Xa Ia Broai'!N32+'[4]7_Xa Ia Tul'!N32+'[4]8_Xa Chu Mo'!N32+'[4]9_Xa Ia KDam'!N32+'[4]10_Off'!N32+'[4]11_Off'!N32+'[4]12_Off'!N32+'[4]13_Off'!N32+'[4]14_Off'!N32+'[4]15_Off'!N32</f>
        <v>0</v>
      </c>
      <c r="O33" s="304">
        <f>'[4]1_Xa Ia Trok'!O32+'[4]2_Xa Ia Mron'!O32+'[4]3_Xa Kim Tan'!O32+'[4]4_Xa Chu Rang'!O32+'[4]5_Xa Po To'!O32+'[4]6_Xa Ia Broai'!O32+'[4]7_Xa Ia Tul'!O32+'[4]8_Xa Chu Mo'!O32+'[4]9_Xa Ia KDam'!O32+'[4]10_Off'!O32+'[4]11_Off'!O32+'[4]12_Off'!O32+'[4]13_Off'!O32+'[4]14_Off'!O32+'[4]15_Off'!O32</f>
        <v>0</v>
      </c>
      <c r="P33" s="498">
        <f>SUM(Q33:AP33)-AC33</f>
        <v>3.003400000000056</v>
      </c>
      <c r="Q33" s="304">
        <f>'[4]1_Xa Ia Trok'!Q32+'[4]2_Xa Ia Mron'!Q32+'[4]3_Xa Kim Tan'!Q32+'[4]4_Xa Chu Rang'!Q32+'[4]5_Xa Po To'!Q32+'[4]6_Xa Ia Broai'!Q32+'[4]7_Xa Ia Tul'!Q32+'[4]8_Xa Chu Mo'!Q32+'[4]9_Xa Ia KDam'!Q32+'[4]10_Off'!Q32+'[4]11_Off'!Q32+'[4]12_Off'!Q32+'[4]13_Off'!Q32+'[4]14_Off'!Q32+'[4]15_Off'!Q32</f>
        <v>0</v>
      </c>
      <c r="R33" s="304">
        <f>'[4]1_Xa Ia Trok'!R32+'[4]2_Xa Ia Mron'!R32+'[4]3_Xa Kim Tan'!R32+'[4]4_Xa Chu Rang'!R32+'[4]5_Xa Po To'!R32+'[4]6_Xa Ia Broai'!R32+'[4]7_Xa Ia Tul'!R32+'[4]8_Xa Chu Mo'!R32+'[4]9_Xa Ia KDam'!R32+'[4]10_Off'!R32+'[4]11_Off'!R32+'[4]12_Off'!R32+'[4]13_Off'!R32+'[4]14_Off'!R32+'[4]15_Off'!R32</f>
        <v>0</v>
      </c>
      <c r="S33" s="304">
        <f>'[4]1_Xa Ia Trok'!S32+'[4]2_Xa Ia Mron'!S32+'[4]3_Xa Kim Tan'!S32+'[4]4_Xa Chu Rang'!S32+'[4]5_Xa Po To'!S32+'[4]6_Xa Ia Broai'!S32+'[4]7_Xa Ia Tul'!S32+'[4]8_Xa Chu Mo'!S32+'[4]9_Xa Ia KDam'!S32+'[4]10_Off'!S32+'[4]11_Off'!S32+'[4]12_Off'!S32+'[4]13_Off'!S32+'[4]14_Off'!S32+'[4]15_Off'!S32</f>
        <v>0</v>
      </c>
      <c r="T33" s="304">
        <f>'[4]1_Xa Ia Trok'!T32+'[4]2_Xa Ia Mron'!T32+'[4]3_Xa Kim Tan'!T32+'[4]4_Xa Chu Rang'!T32+'[4]5_Xa Po To'!T32+'[4]6_Xa Ia Broai'!T32+'[4]7_Xa Ia Tul'!T32+'[4]8_Xa Chu Mo'!T32+'[4]9_Xa Ia KDam'!T32+'[4]10_Off'!T32+'[4]11_Off'!T32+'[4]12_Off'!T32+'[4]13_Off'!T32+'[4]14_Off'!T32+'[4]15_Off'!T32</f>
        <v>0</v>
      </c>
      <c r="U33" s="304">
        <f>'[4]1_Xa Ia Trok'!U32+'[4]2_Xa Ia Mron'!U32+'[4]3_Xa Kim Tan'!U32+'[4]4_Xa Chu Rang'!U32+'[4]5_Xa Po To'!U32+'[4]6_Xa Ia Broai'!U32+'[4]7_Xa Ia Tul'!U32+'[4]8_Xa Chu Mo'!U32+'[4]9_Xa Ia KDam'!U32+'[4]10_Off'!U32+'[4]11_Off'!U32+'[4]12_Off'!U32+'[4]13_Off'!U32+'[4]14_Off'!U32+'[4]15_Off'!U32</f>
        <v>0</v>
      </c>
      <c r="V33" s="304">
        <f>'[4]1_Xa Ia Trok'!V32+'[4]2_Xa Ia Mron'!V32+'[4]3_Xa Kim Tan'!V32+'[4]4_Xa Chu Rang'!V32+'[4]5_Xa Po To'!V32+'[4]6_Xa Ia Broai'!V32+'[4]7_Xa Ia Tul'!V32+'[4]8_Xa Chu Mo'!V32+'[4]9_Xa Ia KDam'!V32+'[4]10_Off'!V32+'[4]11_Off'!V32+'[4]12_Off'!V32+'[4]13_Off'!V32+'[4]14_Off'!V32+'[4]15_Off'!V32</f>
        <v>1.7999999999999998</v>
      </c>
      <c r="W33" s="304">
        <f>'[4]1_Xa Ia Trok'!W32+'[4]2_Xa Ia Mron'!W32+'[4]3_Xa Kim Tan'!W32+'[4]4_Xa Chu Rang'!W32+'[4]5_Xa Po To'!W32+'[4]6_Xa Ia Broai'!W32+'[4]7_Xa Ia Tul'!W32+'[4]8_Xa Chu Mo'!W32+'[4]9_Xa Ia KDam'!W32+'[4]10_Off'!W32+'[4]11_Off'!W32+'[4]12_Off'!W32+'[4]13_Off'!W32+'[4]14_Off'!W32+'[4]15_Off'!W32</f>
        <v>1.2</v>
      </c>
      <c r="X33" s="304">
        <f>'[4]1_Xa Ia Trok'!X32+'[4]2_Xa Ia Mron'!X32+'[4]3_Xa Kim Tan'!X32+'[4]4_Xa Chu Rang'!X32+'[4]5_Xa Po To'!X32+'[4]6_Xa Ia Broai'!X32+'[4]7_Xa Ia Tul'!X32+'[4]8_Xa Chu Mo'!X32+'[4]9_Xa Ia KDam'!X32+'[4]10_Off'!X32+'[4]11_Off'!X32+'[4]12_Off'!X32+'[4]13_Off'!X32+'[4]14_Off'!X32+'[4]15_Off'!X32</f>
        <v>0</v>
      </c>
      <c r="Y33" s="304">
        <f>'[4]1_Xa Ia Trok'!Y32+'[4]2_Xa Ia Mron'!Y32+'[4]3_Xa Kim Tan'!Y32+'[4]4_Xa Chu Rang'!Y32+'[4]5_Xa Po To'!Y32+'[4]6_Xa Ia Broai'!Y32+'[4]7_Xa Ia Tul'!Y32+'[4]8_Xa Chu Mo'!Y32+'[4]9_Xa Ia KDam'!Y32+'[4]10_Off'!Y32+'[4]11_Off'!Y32+'[4]12_Off'!Y32+'[4]13_Off'!Y32+'[4]14_Off'!Y32+'[4]15_Off'!Y32</f>
        <v>3.3999999999999994E-3</v>
      </c>
      <c r="Z33" s="304">
        <f>'[4]1_Xa Ia Trok'!Z32+'[4]2_Xa Ia Mron'!Z32+'[4]3_Xa Kim Tan'!Z32+'[4]4_Xa Chu Rang'!Z32+'[4]5_Xa Po To'!Z32+'[4]6_Xa Ia Broai'!Z32+'[4]7_Xa Ia Tul'!Z32+'[4]8_Xa Chu Mo'!Z32+'[4]9_Xa Ia KDam'!Z32+'[4]10_Off'!Z32+'[4]11_Off'!Z32+'[4]12_Off'!Z32+'[4]13_Off'!Z32+'[4]14_Off'!Z32+'[4]15_Off'!Z32</f>
        <v>0</v>
      </c>
      <c r="AA33" s="304">
        <f>'[4]1_Xa Ia Trok'!AA32+'[4]2_Xa Ia Mron'!AA32+'[4]3_Xa Kim Tan'!AA32+'[4]4_Xa Chu Rang'!AA32+'[4]5_Xa Po To'!AA32+'[4]6_Xa Ia Broai'!AA32+'[4]7_Xa Ia Tul'!AA32+'[4]8_Xa Chu Mo'!AA32+'[4]9_Xa Ia KDam'!AA32+'[4]10_Off'!AA32+'[4]11_Off'!AA32+'[4]12_Off'!AA32+'[4]13_Off'!AA32+'[4]14_Off'!AA32+'[4]15_Off'!AA32</f>
        <v>0</v>
      </c>
      <c r="AB33" s="304">
        <f>'[4]1_Xa Ia Trok'!AB32+'[4]2_Xa Ia Mron'!AB32+'[4]3_Xa Kim Tan'!AB32+'[4]4_Xa Chu Rang'!AB32+'[4]5_Xa Po To'!AB32+'[4]6_Xa Ia Broai'!AB32+'[4]7_Xa Ia Tul'!AB32+'[4]8_Xa Chu Mo'!AB32+'[4]9_Xa Ia KDam'!AB32+'[4]10_Off'!AB32+'[4]11_Off'!AB32+'[4]12_Off'!AB32+'[4]13_Off'!AB32+'[4]14_Off'!AB32+'[4]15_Off'!AB32</f>
        <v>0</v>
      </c>
      <c r="AC33" s="514">
        <f>'[4]1_Xa Ia Trok'!AC32+'[4]2_Xa Ia Mron'!AC32+'[4]3_Xa Kim Tan'!AC32+'[4]4_Xa Chu Rang'!AC32+'[4]5_Xa Po To'!AC32+'[4]6_Xa Ia Broai'!AC32+'[4]7_Xa Ia Tul'!AC32+'[4]8_Xa Chu Mo'!AC32+'[4]9_Xa Ia KDam'!AC32+'[4]10_Off'!AC32+'[4]11_Off'!AC32+'[4]12_Off'!AC32+'[4]13_Off'!AC32+'[4]14_Off'!AC32+'[4]15_Off'!AC32</f>
        <v>716.88190700000007</v>
      </c>
      <c r="AD33" s="304">
        <f>'[4]1_Xa Ia Trok'!AD32+'[4]2_Xa Ia Mron'!AD32+'[4]3_Xa Kim Tan'!AD32+'[4]4_Xa Chu Rang'!AD32+'[4]5_Xa Po To'!AD32+'[4]6_Xa Ia Broai'!AD32+'[4]7_Xa Ia Tul'!AD32+'[4]8_Xa Chu Mo'!AD32+'[4]9_Xa Ia KDam'!AD32+'[4]10_Off'!AD32+'[4]11_Off'!AD32+'[4]12_Off'!AD32+'[4]13_Off'!AD32+'[4]14_Off'!AD32+'[4]15_Off'!AD32</f>
        <v>0</v>
      </c>
      <c r="AE33" s="304">
        <f>'[4]1_Xa Ia Trok'!AE32+'[4]2_Xa Ia Mron'!AE32+'[4]3_Xa Kim Tan'!AE32+'[4]4_Xa Chu Rang'!AE32+'[4]5_Xa Po To'!AE32+'[4]6_Xa Ia Broai'!AE32+'[4]7_Xa Ia Tul'!AE32+'[4]8_Xa Chu Mo'!AE32+'[4]9_Xa Ia KDam'!AE32+'[4]10_Off'!AE32+'[4]11_Off'!AE32+'[4]12_Off'!AE32+'[4]13_Off'!AE32+'[4]14_Off'!AE32+'[4]15_Off'!AE32</f>
        <v>0</v>
      </c>
      <c r="AF33" s="304">
        <f>'[4]1_Xa Ia Trok'!AF32+'[4]2_Xa Ia Mron'!AF32+'[4]3_Xa Kim Tan'!AF32+'[4]4_Xa Chu Rang'!AF32+'[4]5_Xa Po To'!AF32+'[4]6_Xa Ia Broai'!AF32+'[4]7_Xa Ia Tul'!AF32+'[4]8_Xa Chu Mo'!AF32+'[4]9_Xa Ia KDam'!AF32+'[4]10_Off'!AF32+'[4]11_Off'!AF32+'[4]12_Off'!AF32+'[4]13_Off'!AF32+'[4]14_Off'!AF32+'[4]15_Off'!AF32</f>
        <v>0</v>
      </c>
      <c r="AG33" s="304">
        <f>'[4]1_Xa Ia Trok'!AG32+'[4]2_Xa Ia Mron'!AG32+'[4]3_Xa Kim Tan'!AG32+'[4]4_Xa Chu Rang'!AG32+'[4]5_Xa Po To'!AG32+'[4]6_Xa Ia Broai'!AG32+'[4]7_Xa Ia Tul'!AG32+'[4]8_Xa Chu Mo'!AG32+'[4]9_Xa Ia KDam'!AG32+'[4]10_Off'!AG32+'[4]11_Off'!AG32+'[4]12_Off'!AG32+'[4]13_Off'!AG32+'[4]14_Off'!AG32+'[4]15_Off'!AG32</f>
        <v>0</v>
      </c>
      <c r="AH33" s="304">
        <f>'[4]1_Xa Ia Trok'!AH32+'[4]2_Xa Ia Mron'!AH32+'[4]3_Xa Kim Tan'!AH32+'[4]4_Xa Chu Rang'!AH32+'[4]5_Xa Po To'!AH32+'[4]6_Xa Ia Broai'!AH32+'[4]7_Xa Ia Tul'!AH32+'[4]8_Xa Chu Mo'!AH32+'[4]9_Xa Ia KDam'!AH32+'[4]10_Off'!AH32+'[4]11_Off'!AH32+'[4]12_Off'!AH32+'[4]13_Off'!AH32+'[4]14_Off'!AH32+'[4]15_Off'!AH32</f>
        <v>0</v>
      </c>
      <c r="AI33" s="304">
        <f>'[4]1_Xa Ia Trok'!AI32+'[4]2_Xa Ia Mron'!AI32+'[4]3_Xa Kim Tan'!AI32+'[4]4_Xa Chu Rang'!AI32+'[4]5_Xa Po To'!AI32+'[4]6_Xa Ia Broai'!AI32+'[4]7_Xa Ia Tul'!AI32+'[4]8_Xa Chu Mo'!AI32+'[4]9_Xa Ia KDam'!AI32+'[4]10_Off'!AI32+'[4]11_Off'!AI32+'[4]12_Off'!AI32+'[4]13_Off'!AI32+'[4]14_Off'!AI32+'[4]15_Off'!AI32</f>
        <v>0</v>
      </c>
      <c r="AJ33" s="304">
        <f>'[4]1_Xa Ia Trok'!AJ32+'[4]2_Xa Ia Mron'!AJ32+'[4]3_Xa Kim Tan'!AJ32+'[4]4_Xa Chu Rang'!AJ32+'[4]5_Xa Po To'!AJ32+'[4]6_Xa Ia Broai'!AJ32+'[4]7_Xa Ia Tul'!AJ32+'[4]8_Xa Chu Mo'!AJ32+'[4]9_Xa Ia KDam'!AJ32+'[4]10_Off'!AJ32+'[4]11_Off'!AJ32+'[4]12_Off'!AJ32+'[4]13_Off'!AJ32+'[4]14_Off'!AJ32+'[4]15_Off'!AJ32</f>
        <v>0</v>
      </c>
      <c r="AK33" s="304">
        <f>'[4]1_Xa Ia Trok'!AK32+'[4]2_Xa Ia Mron'!AK32+'[4]3_Xa Kim Tan'!AK32+'[4]4_Xa Chu Rang'!AK32+'[4]5_Xa Po To'!AK32+'[4]6_Xa Ia Broai'!AK32+'[4]7_Xa Ia Tul'!AK32+'[4]8_Xa Chu Mo'!AK32+'[4]9_Xa Ia KDam'!AK32+'[4]10_Off'!AK32+'[4]11_Off'!AK32+'[4]12_Off'!AK32+'[4]13_Off'!AK32+'[4]14_Off'!AK32+'[4]15_Off'!AK32</f>
        <v>0</v>
      </c>
      <c r="AL33" s="304">
        <f>'[4]1_Xa Ia Trok'!AL32+'[4]2_Xa Ia Mron'!AL32+'[4]3_Xa Kim Tan'!AL32+'[4]4_Xa Chu Rang'!AL32+'[4]5_Xa Po To'!AL32+'[4]6_Xa Ia Broai'!AL32+'[4]7_Xa Ia Tul'!AL32+'[4]8_Xa Chu Mo'!AL32+'[4]9_Xa Ia KDam'!AL32+'[4]10_Off'!AL32+'[4]11_Off'!AL32+'[4]12_Off'!AL32+'[4]13_Off'!AL32+'[4]14_Off'!AL32+'[4]15_Off'!AL32</f>
        <v>0</v>
      </c>
      <c r="AM33" s="304">
        <f>'[4]1_Xa Ia Trok'!AM32+'[4]2_Xa Ia Mron'!AM32+'[4]3_Xa Kim Tan'!AM32+'[4]4_Xa Chu Rang'!AM32+'[4]5_Xa Po To'!AM32+'[4]6_Xa Ia Broai'!AM32+'[4]7_Xa Ia Tul'!AM32+'[4]8_Xa Chu Mo'!AM32+'[4]9_Xa Ia KDam'!AM32+'[4]10_Off'!AM32+'[4]11_Off'!AM32+'[4]12_Off'!AM32+'[4]13_Off'!AM32+'[4]14_Off'!AM32+'[4]15_Off'!AM32</f>
        <v>0</v>
      </c>
      <c r="AN33" s="304">
        <f>'[4]1_Xa Ia Trok'!AN32+'[4]2_Xa Ia Mron'!AN32+'[4]3_Xa Kim Tan'!AN32+'[4]4_Xa Chu Rang'!AN32+'[4]5_Xa Po To'!AN32+'[4]6_Xa Ia Broai'!AN32+'[4]7_Xa Ia Tul'!AN32+'[4]8_Xa Chu Mo'!AN32+'[4]9_Xa Ia KDam'!AN32+'[4]10_Off'!AN32+'[4]11_Off'!AN32+'[4]12_Off'!AN32+'[4]13_Off'!AN32+'[4]14_Off'!AN32+'[4]15_Off'!AN32</f>
        <v>0</v>
      </c>
      <c r="AO33" s="304">
        <f>'[4]1_Xa Ia Trok'!AO32+'[4]2_Xa Ia Mron'!AO32+'[4]3_Xa Kim Tan'!AO32+'[4]4_Xa Chu Rang'!AO32+'[4]5_Xa Po To'!AO32+'[4]6_Xa Ia Broai'!AO32+'[4]7_Xa Ia Tul'!AO32+'[4]8_Xa Chu Mo'!AO32+'[4]9_Xa Ia KDam'!AO32+'[4]10_Off'!AO32+'[4]11_Off'!AO32+'[4]12_Off'!AO32+'[4]13_Off'!AO32+'[4]14_Off'!AO32+'[4]15_Off'!AO32</f>
        <v>0</v>
      </c>
      <c r="AP33" s="304">
        <f>'[4]1_Xa Ia Trok'!AP32+'[4]2_Xa Ia Mron'!AP32+'[4]3_Xa Kim Tan'!AP32+'[4]4_Xa Chu Rang'!AP32+'[4]5_Xa Po To'!AP32+'[4]6_Xa Ia Broai'!AP32+'[4]7_Xa Ia Tul'!AP32+'[4]8_Xa Chu Mo'!AP32+'[4]9_Xa Ia KDam'!AP32+'[4]10_Off'!AP32+'[4]11_Off'!AP32+'[4]12_Off'!AP32+'[4]13_Off'!AP32+'[4]14_Off'!AP32+'[4]15_Off'!AP32</f>
        <v>0</v>
      </c>
      <c r="AQ33" s="498">
        <f>'[4]1_Xa Ia Trok'!AQ32+'[4]2_Xa Ia Mron'!AQ32+'[4]3_Xa Kim Tan'!AQ32+'[4]4_Xa Chu Rang'!AQ32+'[4]5_Xa Po To'!AQ32+'[4]6_Xa Ia Broai'!AQ32+'[4]7_Xa Ia Tul'!AQ32+'[4]8_Xa Chu Mo'!AQ32+'[4]9_Xa Ia KDam'!AQ32+'[4]10_Off'!AQ32+'[4]11_Off'!AQ32+'[4]12_Off'!AQ32+'[4]13_Off'!AQ32+'[4]14_Off'!AQ32+'[4]15_Off'!AQ32</f>
        <v>0</v>
      </c>
      <c r="AR33" s="304">
        <f t="shared" si="10"/>
        <v>3.003400000000056</v>
      </c>
      <c r="AS33" s="624">
        <f>'[4]1_Xa Ia Trok'!AS32+'[4]2_Xa Ia Mron'!AS32+'[4]3_Xa Kim Tan'!AS32+'[4]4_Xa Chu Rang'!AS32+'[4]5_Xa Po To'!AS32+'[4]6_Xa Ia Broai'!AS32+'[4]7_Xa Ia Tul'!AS32+'[4]8_Xa Chu Mo'!AS32+'[4]9_Xa Ia KDam'!AS32+'[4]10_Off'!AS32+'[4]11_Off'!AS32+'[4]12_Off'!AS32+'[4]13_Off'!AS32+'[4]14_Off'!AS32+'[4]15_Off'!AS32</f>
        <v>846.93190699999991</v>
      </c>
      <c r="AU33" s="137">
        <f t="shared" si="8"/>
        <v>127.0465999999999</v>
      </c>
      <c r="AV33" s="137">
        <f>'03 CH'!I34</f>
        <v>846.93190699999991</v>
      </c>
      <c r="AW33" s="137">
        <f t="shared" si="6"/>
        <v>0</v>
      </c>
      <c r="AX33" s="137">
        <f t="shared" si="0"/>
        <v>127.0465999999999</v>
      </c>
      <c r="BA33" s="137">
        <f>'03 CH'!K34</f>
        <v>127.0465999999999</v>
      </c>
      <c r="BC33" s="137">
        <f t="shared" si="7"/>
        <v>127.0465999999999</v>
      </c>
      <c r="BD33" s="137">
        <f>BC33-127.05</f>
        <v>-3.4000000000986574E-3</v>
      </c>
    </row>
    <row r="34" spans="1:56" s="113" customFormat="1" ht="15.95" customHeight="1" x14ac:dyDescent="0.25">
      <c r="A34" s="142">
        <v>2.14</v>
      </c>
      <c r="B34" s="81" t="s">
        <v>72</v>
      </c>
      <c r="C34" s="82" t="s">
        <v>73</v>
      </c>
      <c r="D34" s="304">
        <f>'02 CH'!G45</f>
        <v>0</v>
      </c>
      <c r="E34" s="498">
        <f t="shared" si="9"/>
        <v>0</v>
      </c>
      <c r="F34" s="304">
        <f>'[4]1_Xa Ia Trok'!F33+'[4]2_Xa Ia Mron'!F33+'[4]3_Xa Kim Tan'!F33+'[4]4_Xa Chu Rang'!F33+'[4]5_Xa Po To'!F33+'[4]6_Xa Ia Broai'!F33+'[4]7_Xa Ia Tul'!F33+'[4]8_Xa Chu Mo'!F33+'[4]9_Xa Ia KDam'!F33+'[4]10_Off'!F33+'[4]11_Off'!F33+'[4]12_Off'!F33+'[4]13_Off'!F33+'[4]14_Off'!F33+'[4]15_Off'!F33</f>
        <v>0</v>
      </c>
      <c r="G34" s="304">
        <f>'[4]1_Xa Ia Trok'!G33+'[4]2_Xa Ia Mron'!G33+'[4]3_Xa Kim Tan'!G33+'[4]4_Xa Chu Rang'!G33+'[4]5_Xa Po To'!G33+'[4]6_Xa Ia Broai'!G33+'[4]7_Xa Ia Tul'!G33+'[4]8_Xa Chu Mo'!G33+'[4]9_Xa Ia KDam'!G33+'[4]10_Off'!G33+'[4]11_Off'!G33+'[4]12_Off'!G33+'[4]13_Off'!G33+'[4]14_Off'!G33+'[4]15_Off'!G33</f>
        <v>0</v>
      </c>
      <c r="H34" s="304">
        <f>'[4]1_Xa Ia Trok'!H33+'[4]2_Xa Ia Mron'!H33+'[4]3_Xa Kim Tan'!H33+'[4]4_Xa Chu Rang'!H33+'[4]5_Xa Po To'!H33+'[4]6_Xa Ia Broai'!H33+'[4]7_Xa Ia Tul'!H33+'[4]8_Xa Chu Mo'!H33+'[4]9_Xa Ia KDam'!H33+'[4]10_Off'!H33+'[4]11_Off'!H33+'[4]12_Off'!H33+'[4]13_Off'!H33+'[4]14_Off'!H33+'[4]15_Off'!H33</f>
        <v>0</v>
      </c>
      <c r="I34" s="304">
        <f>'[4]1_Xa Ia Trok'!I33+'[4]2_Xa Ia Mron'!I33+'[4]3_Xa Kim Tan'!I33+'[4]4_Xa Chu Rang'!I33+'[4]5_Xa Po To'!I33+'[4]6_Xa Ia Broai'!I33+'[4]7_Xa Ia Tul'!I33+'[4]8_Xa Chu Mo'!I33+'[4]9_Xa Ia KDam'!I33+'[4]10_Off'!I33+'[4]11_Off'!I33+'[4]12_Off'!I33+'[4]13_Off'!I33+'[4]14_Off'!I33+'[4]15_Off'!I33</f>
        <v>0</v>
      </c>
      <c r="J34" s="304">
        <f>'[4]1_Xa Ia Trok'!J33+'[4]2_Xa Ia Mron'!J33+'[4]3_Xa Kim Tan'!J33+'[4]4_Xa Chu Rang'!J33+'[4]5_Xa Po To'!J33+'[4]6_Xa Ia Broai'!J33+'[4]7_Xa Ia Tul'!J33+'[4]8_Xa Chu Mo'!J33+'[4]9_Xa Ia KDam'!J33+'[4]10_Off'!J33+'[4]11_Off'!J33+'[4]12_Off'!J33+'[4]13_Off'!J33+'[4]14_Off'!J33+'[4]15_Off'!J33</f>
        <v>0</v>
      </c>
      <c r="K34" s="304">
        <f>'[4]1_Xa Ia Trok'!K33+'[4]2_Xa Ia Mron'!K33+'[4]3_Xa Kim Tan'!K33+'[4]4_Xa Chu Rang'!K33+'[4]5_Xa Po To'!K33+'[4]6_Xa Ia Broai'!K33+'[4]7_Xa Ia Tul'!K33+'[4]8_Xa Chu Mo'!K33+'[4]9_Xa Ia KDam'!K33+'[4]10_Off'!K33+'[4]11_Off'!K33+'[4]12_Off'!K33+'[4]13_Off'!K33+'[4]14_Off'!K33+'[4]15_Off'!K33</f>
        <v>0</v>
      </c>
      <c r="L34" s="304">
        <f>'[4]1_Xa Ia Trok'!L33+'[4]2_Xa Ia Mron'!L33+'[4]3_Xa Kim Tan'!L33+'[4]4_Xa Chu Rang'!L33+'[4]5_Xa Po To'!L33+'[4]6_Xa Ia Broai'!L33+'[4]7_Xa Ia Tul'!L33+'[4]8_Xa Chu Mo'!L33+'[4]9_Xa Ia KDam'!L33+'[4]10_Off'!L33+'[4]11_Off'!L33+'[4]12_Off'!L33+'[4]13_Off'!L33+'[4]14_Off'!L33+'[4]15_Off'!L33</f>
        <v>0</v>
      </c>
      <c r="M34" s="304">
        <f>'[4]1_Xa Ia Trok'!M33+'[4]2_Xa Ia Mron'!M33+'[4]3_Xa Kim Tan'!M33+'[4]4_Xa Chu Rang'!M33+'[4]5_Xa Po To'!M33+'[4]6_Xa Ia Broai'!M33+'[4]7_Xa Ia Tul'!M33+'[4]8_Xa Chu Mo'!M33+'[4]9_Xa Ia KDam'!M33+'[4]10_Off'!M33+'[4]11_Off'!M33+'[4]12_Off'!M33+'[4]13_Off'!M33+'[4]14_Off'!M33+'[4]15_Off'!M33</f>
        <v>0</v>
      </c>
      <c r="N34" s="304">
        <f>'[4]1_Xa Ia Trok'!N33+'[4]2_Xa Ia Mron'!N33+'[4]3_Xa Kim Tan'!N33+'[4]4_Xa Chu Rang'!N33+'[4]5_Xa Po To'!N33+'[4]6_Xa Ia Broai'!N33+'[4]7_Xa Ia Tul'!N33+'[4]8_Xa Chu Mo'!N33+'[4]9_Xa Ia KDam'!N33+'[4]10_Off'!N33+'[4]11_Off'!N33+'[4]12_Off'!N33+'[4]13_Off'!N33+'[4]14_Off'!N33+'[4]15_Off'!N33</f>
        <v>0</v>
      </c>
      <c r="O34" s="304">
        <f>'[4]1_Xa Ia Trok'!O33+'[4]2_Xa Ia Mron'!O33+'[4]3_Xa Kim Tan'!O33+'[4]4_Xa Chu Rang'!O33+'[4]5_Xa Po To'!O33+'[4]6_Xa Ia Broai'!O33+'[4]7_Xa Ia Tul'!O33+'[4]8_Xa Chu Mo'!O33+'[4]9_Xa Ia KDam'!O33+'[4]10_Off'!O33+'[4]11_Off'!O33+'[4]12_Off'!O33+'[4]13_Off'!O33+'[4]14_Off'!O33+'[4]15_Off'!O33</f>
        <v>0</v>
      </c>
      <c r="P34" s="498">
        <f>SUM(Q34:AP34)-AD34</f>
        <v>0</v>
      </c>
      <c r="Q34" s="304">
        <f>'[4]1_Xa Ia Trok'!Q33+'[4]2_Xa Ia Mron'!Q33+'[4]3_Xa Kim Tan'!Q33+'[4]4_Xa Chu Rang'!Q33+'[4]5_Xa Po To'!Q33+'[4]6_Xa Ia Broai'!Q33+'[4]7_Xa Ia Tul'!Q33+'[4]8_Xa Chu Mo'!Q33+'[4]9_Xa Ia KDam'!Q33+'[4]10_Off'!Q33+'[4]11_Off'!Q33+'[4]12_Off'!Q33+'[4]13_Off'!Q33+'[4]14_Off'!Q33+'[4]15_Off'!Q33</f>
        <v>0</v>
      </c>
      <c r="R34" s="304">
        <f>'[4]1_Xa Ia Trok'!R33+'[4]2_Xa Ia Mron'!R33+'[4]3_Xa Kim Tan'!R33+'[4]4_Xa Chu Rang'!R33+'[4]5_Xa Po To'!R33+'[4]6_Xa Ia Broai'!R33+'[4]7_Xa Ia Tul'!R33+'[4]8_Xa Chu Mo'!R33+'[4]9_Xa Ia KDam'!R33+'[4]10_Off'!R33+'[4]11_Off'!R33+'[4]12_Off'!R33+'[4]13_Off'!R33+'[4]14_Off'!R33+'[4]15_Off'!R33</f>
        <v>0</v>
      </c>
      <c r="S34" s="304">
        <f>'[4]1_Xa Ia Trok'!S33+'[4]2_Xa Ia Mron'!S33+'[4]3_Xa Kim Tan'!S33+'[4]4_Xa Chu Rang'!S33+'[4]5_Xa Po To'!S33+'[4]6_Xa Ia Broai'!S33+'[4]7_Xa Ia Tul'!S33+'[4]8_Xa Chu Mo'!S33+'[4]9_Xa Ia KDam'!S33+'[4]10_Off'!S33+'[4]11_Off'!S33+'[4]12_Off'!S33+'[4]13_Off'!S33+'[4]14_Off'!S33+'[4]15_Off'!S33</f>
        <v>0</v>
      </c>
      <c r="T34" s="304">
        <f>'[4]1_Xa Ia Trok'!T33+'[4]2_Xa Ia Mron'!T33+'[4]3_Xa Kim Tan'!T33+'[4]4_Xa Chu Rang'!T33+'[4]5_Xa Po To'!T33+'[4]6_Xa Ia Broai'!T33+'[4]7_Xa Ia Tul'!T33+'[4]8_Xa Chu Mo'!T33+'[4]9_Xa Ia KDam'!T33+'[4]10_Off'!T33+'[4]11_Off'!T33+'[4]12_Off'!T33+'[4]13_Off'!T33+'[4]14_Off'!T33+'[4]15_Off'!T33</f>
        <v>0</v>
      </c>
      <c r="U34" s="304">
        <f>'[4]1_Xa Ia Trok'!U33+'[4]2_Xa Ia Mron'!U33+'[4]3_Xa Kim Tan'!U33+'[4]4_Xa Chu Rang'!U33+'[4]5_Xa Po To'!U33+'[4]6_Xa Ia Broai'!U33+'[4]7_Xa Ia Tul'!U33+'[4]8_Xa Chu Mo'!U33+'[4]9_Xa Ia KDam'!U33+'[4]10_Off'!U33+'[4]11_Off'!U33+'[4]12_Off'!U33+'[4]13_Off'!U33+'[4]14_Off'!U33+'[4]15_Off'!U33</f>
        <v>0</v>
      </c>
      <c r="V34" s="304">
        <f>'[4]1_Xa Ia Trok'!V33+'[4]2_Xa Ia Mron'!V33+'[4]3_Xa Kim Tan'!V33+'[4]4_Xa Chu Rang'!V33+'[4]5_Xa Po To'!V33+'[4]6_Xa Ia Broai'!V33+'[4]7_Xa Ia Tul'!V33+'[4]8_Xa Chu Mo'!V33+'[4]9_Xa Ia KDam'!V33+'[4]10_Off'!V33+'[4]11_Off'!V33+'[4]12_Off'!V33+'[4]13_Off'!V33+'[4]14_Off'!V33+'[4]15_Off'!V33</f>
        <v>0</v>
      </c>
      <c r="W34" s="304">
        <f>'[4]1_Xa Ia Trok'!W33+'[4]2_Xa Ia Mron'!W33+'[4]3_Xa Kim Tan'!W33+'[4]4_Xa Chu Rang'!W33+'[4]5_Xa Po To'!W33+'[4]6_Xa Ia Broai'!W33+'[4]7_Xa Ia Tul'!W33+'[4]8_Xa Chu Mo'!W33+'[4]9_Xa Ia KDam'!W33+'[4]10_Off'!W33+'[4]11_Off'!W33+'[4]12_Off'!W33+'[4]13_Off'!W33+'[4]14_Off'!W33+'[4]15_Off'!W33</f>
        <v>0</v>
      </c>
      <c r="X34" s="304">
        <f>'[4]1_Xa Ia Trok'!X33+'[4]2_Xa Ia Mron'!X33+'[4]3_Xa Kim Tan'!X33+'[4]4_Xa Chu Rang'!X33+'[4]5_Xa Po To'!X33+'[4]6_Xa Ia Broai'!X33+'[4]7_Xa Ia Tul'!X33+'[4]8_Xa Chu Mo'!X33+'[4]9_Xa Ia KDam'!X33+'[4]10_Off'!X33+'[4]11_Off'!X33+'[4]12_Off'!X33+'[4]13_Off'!X33+'[4]14_Off'!X33+'[4]15_Off'!X33</f>
        <v>0</v>
      </c>
      <c r="Y34" s="304">
        <f>'[4]1_Xa Ia Trok'!Y33+'[4]2_Xa Ia Mron'!Y33+'[4]3_Xa Kim Tan'!Y33+'[4]4_Xa Chu Rang'!Y33+'[4]5_Xa Po To'!Y33+'[4]6_Xa Ia Broai'!Y33+'[4]7_Xa Ia Tul'!Y33+'[4]8_Xa Chu Mo'!Y33+'[4]9_Xa Ia KDam'!Y33+'[4]10_Off'!Y33+'[4]11_Off'!Y33+'[4]12_Off'!Y33+'[4]13_Off'!Y33+'[4]14_Off'!Y33+'[4]15_Off'!Y33</f>
        <v>0</v>
      </c>
      <c r="Z34" s="304">
        <f>'[4]1_Xa Ia Trok'!Z33+'[4]2_Xa Ia Mron'!Z33+'[4]3_Xa Kim Tan'!Z33+'[4]4_Xa Chu Rang'!Z33+'[4]5_Xa Po To'!Z33+'[4]6_Xa Ia Broai'!Z33+'[4]7_Xa Ia Tul'!Z33+'[4]8_Xa Chu Mo'!Z33+'[4]9_Xa Ia KDam'!Z33+'[4]10_Off'!Z33+'[4]11_Off'!Z33+'[4]12_Off'!Z33+'[4]13_Off'!Z33+'[4]14_Off'!Z33+'[4]15_Off'!Z33</f>
        <v>0</v>
      </c>
      <c r="AA34" s="304">
        <f>'[4]1_Xa Ia Trok'!AA33+'[4]2_Xa Ia Mron'!AA33+'[4]3_Xa Kim Tan'!AA33+'[4]4_Xa Chu Rang'!AA33+'[4]5_Xa Po To'!AA33+'[4]6_Xa Ia Broai'!AA33+'[4]7_Xa Ia Tul'!AA33+'[4]8_Xa Chu Mo'!AA33+'[4]9_Xa Ia KDam'!AA33+'[4]10_Off'!AA33+'[4]11_Off'!AA33+'[4]12_Off'!AA33+'[4]13_Off'!AA33+'[4]14_Off'!AA33+'[4]15_Off'!AA33</f>
        <v>0</v>
      </c>
      <c r="AB34" s="304">
        <f>'[4]1_Xa Ia Trok'!AB33+'[4]2_Xa Ia Mron'!AB33+'[4]3_Xa Kim Tan'!AB33+'[4]4_Xa Chu Rang'!AB33+'[4]5_Xa Po To'!AB33+'[4]6_Xa Ia Broai'!AB33+'[4]7_Xa Ia Tul'!AB33+'[4]8_Xa Chu Mo'!AB33+'[4]9_Xa Ia KDam'!AB33+'[4]10_Off'!AB33+'[4]11_Off'!AB33+'[4]12_Off'!AB33+'[4]13_Off'!AB33+'[4]14_Off'!AB33+'[4]15_Off'!AB33</f>
        <v>0</v>
      </c>
      <c r="AC34" s="304">
        <f>'[4]1_Xa Ia Trok'!AC33+'[4]2_Xa Ia Mron'!AC33+'[4]3_Xa Kim Tan'!AC33+'[4]4_Xa Chu Rang'!AC33+'[4]5_Xa Po To'!AC33+'[4]6_Xa Ia Broai'!AC33+'[4]7_Xa Ia Tul'!AC33+'[4]8_Xa Chu Mo'!AC33+'[4]9_Xa Ia KDam'!AC33+'[4]10_Off'!AC33+'[4]11_Off'!AC33+'[4]12_Off'!AC33+'[4]13_Off'!AC33+'[4]14_Off'!AC33+'[4]15_Off'!AC33</f>
        <v>0</v>
      </c>
      <c r="AD34" s="514">
        <f>'[4]1_Xa Ia Trok'!AD33+'[4]2_Xa Ia Mron'!AD33+'[4]3_Xa Kim Tan'!AD33+'[4]4_Xa Chu Rang'!AD33+'[4]5_Xa Po To'!AD33+'[4]6_Xa Ia Broai'!AD33+'[4]7_Xa Ia Tul'!AD33+'[4]8_Xa Chu Mo'!AD33+'[4]9_Xa Ia KDam'!AD33+'[4]10_Off'!AD33+'[4]11_Off'!AD33+'[4]12_Off'!AD33+'[4]13_Off'!AD33+'[4]14_Off'!AD33+'[4]15_Off'!AD33</f>
        <v>0</v>
      </c>
      <c r="AE34" s="304">
        <f>'[4]1_Xa Ia Trok'!AE33+'[4]2_Xa Ia Mron'!AE33+'[4]3_Xa Kim Tan'!AE33+'[4]4_Xa Chu Rang'!AE33+'[4]5_Xa Po To'!AE33+'[4]6_Xa Ia Broai'!AE33+'[4]7_Xa Ia Tul'!AE33+'[4]8_Xa Chu Mo'!AE33+'[4]9_Xa Ia KDam'!AE33+'[4]10_Off'!AE33+'[4]11_Off'!AE33+'[4]12_Off'!AE33+'[4]13_Off'!AE33+'[4]14_Off'!AE33+'[4]15_Off'!AE33</f>
        <v>0</v>
      </c>
      <c r="AF34" s="304">
        <f>'[4]1_Xa Ia Trok'!AF33+'[4]2_Xa Ia Mron'!AF33+'[4]3_Xa Kim Tan'!AF33+'[4]4_Xa Chu Rang'!AF33+'[4]5_Xa Po To'!AF33+'[4]6_Xa Ia Broai'!AF33+'[4]7_Xa Ia Tul'!AF33+'[4]8_Xa Chu Mo'!AF33+'[4]9_Xa Ia KDam'!AF33+'[4]10_Off'!AF33+'[4]11_Off'!AF33+'[4]12_Off'!AF33+'[4]13_Off'!AF33+'[4]14_Off'!AF33+'[4]15_Off'!AF33</f>
        <v>0</v>
      </c>
      <c r="AG34" s="304">
        <f>'[4]1_Xa Ia Trok'!AG33+'[4]2_Xa Ia Mron'!AG33+'[4]3_Xa Kim Tan'!AG33+'[4]4_Xa Chu Rang'!AG33+'[4]5_Xa Po To'!AG33+'[4]6_Xa Ia Broai'!AG33+'[4]7_Xa Ia Tul'!AG33+'[4]8_Xa Chu Mo'!AG33+'[4]9_Xa Ia KDam'!AG33+'[4]10_Off'!AG33+'[4]11_Off'!AG33+'[4]12_Off'!AG33+'[4]13_Off'!AG33+'[4]14_Off'!AG33+'[4]15_Off'!AG33</f>
        <v>0</v>
      </c>
      <c r="AH34" s="304">
        <f>'[4]1_Xa Ia Trok'!AH33+'[4]2_Xa Ia Mron'!AH33+'[4]3_Xa Kim Tan'!AH33+'[4]4_Xa Chu Rang'!AH33+'[4]5_Xa Po To'!AH33+'[4]6_Xa Ia Broai'!AH33+'[4]7_Xa Ia Tul'!AH33+'[4]8_Xa Chu Mo'!AH33+'[4]9_Xa Ia KDam'!AH33+'[4]10_Off'!AH33+'[4]11_Off'!AH33+'[4]12_Off'!AH33+'[4]13_Off'!AH33+'[4]14_Off'!AH33+'[4]15_Off'!AH33</f>
        <v>0</v>
      </c>
      <c r="AI34" s="304">
        <f>'[4]1_Xa Ia Trok'!AI33+'[4]2_Xa Ia Mron'!AI33+'[4]3_Xa Kim Tan'!AI33+'[4]4_Xa Chu Rang'!AI33+'[4]5_Xa Po To'!AI33+'[4]6_Xa Ia Broai'!AI33+'[4]7_Xa Ia Tul'!AI33+'[4]8_Xa Chu Mo'!AI33+'[4]9_Xa Ia KDam'!AI33+'[4]10_Off'!AI33+'[4]11_Off'!AI33+'[4]12_Off'!AI33+'[4]13_Off'!AI33+'[4]14_Off'!AI33+'[4]15_Off'!AI33</f>
        <v>0</v>
      </c>
      <c r="AJ34" s="304">
        <f>'[4]1_Xa Ia Trok'!AJ33+'[4]2_Xa Ia Mron'!AJ33+'[4]3_Xa Kim Tan'!AJ33+'[4]4_Xa Chu Rang'!AJ33+'[4]5_Xa Po To'!AJ33+'[4]6_Xa Ia Broai'!AJ33+'[4]7_Xa Ia Tul'!AJ33+'[4]8_Xa Chu Mo'!AJ33+'[4]9_Xa Ia KDam'!AJ33+'[4]10_Off'!AJ33+'[4]11_Off'!AJ33+'[4]12_Off'!AJ33+'[4]13_Off'!AJ33+'[4]14_Off'!AJ33+'[4]15_Off'!AJ33</f>
        <v>0</v>
      </c>
      <c r="AK34" s="304">
        <f>'[4]1_Xa Ia Trok'!AK33+'[4]2_Xa Ia Mron'!AK33+'[4]3_Xa Kim Tan'!AK33+'[4]4_Xa Chu Rang'!AK33+'[4]5_Xa Po To'!AK33+'[4]6_Xa Ia Broai'!AK33+'[4]7_Xa Ia Tul'!AK33+'[4]8_Xa Chu Mo'!AK33+'[4]9_Xa Ia KDam'!AK33+'[4]10_Off'!AK33+'[4]11_Off'!AK33+'[4]12_Off'!AK33+'[4]13_Off'!AK33+'[4]14_Off'!AK33+'[4]15_Off'!AK33</f>
        <v>0</v>
      </c>
      <c r="AL34" s="304">
        <f>'[4]1_Xa Ia Trok'!AL33+'[4]2_Xa Ia Mron'!AL33+'[4]3_Xa Kim Tan'!AL33+'[4]4_Xa Chu Rang'!AL33+'[4]5_Xa Po To'!AL33+'[4]6_Xa Ia Broai'!AL33+'[4]7_Xa Ia Tul'!AL33+'[4]8_Xa Chu Mo'!AL33+'[4]9_Xa Ia KDam'!AL33+'[4]10_Off'!AL33+'[4]11_Off'!AL33+'[4]12_Off'!AL33+'[4]13_Off'!AL33+'[4]14_Off'!AL33+'[4]15_Off'!AL33</f>
        <v>0</v>
      </c>
      <c r="AM34" s="304">
        <f>'[4]1_Xa Ia Trok'!AM33+'[4]2_Xa Ia Mron'!AM33+'[4]3_Xa Kim Tan'!AM33+'[4]4_Xa Chu Rang'!AM33+'[4]5_Xa Po To'!AM33+'[4]6_Xa Ia Broai'!AM33+'[4]7_Xa Ia Tul'!AM33+'[4]8_Xa Chu Mo'!AM33+'[4]9_Xa Ia KDam'!AM33+'[4]10_Off'!AM33+'[4]11_Off'!AM33+'[4]12_Off'!AM33+'[4]13_Off'!AM33+'[4]14_Off'!AM33+'[4]15_Off'!AM33</f>
        <v>0</v>
      </c>
      <c r="AN34" s="304">
        <f>'[4]1_Xa Ia Trok'!AN33+'[4]2_Xa Ia Mron'!AN33+'[4]3_Xa Kim Tan'!AN33+'[4]4_Xa Chu Rang'!AN33+'[4]5_Xa Po To'!AN33+'[4]6_Xa Ia Broai'!AN33+'[4]7_Xa Ia Tul'!AN33+'[4]8_Xa Chu Mo'!AN33+'[4]9_Xa Ia KDam'!AN33+'[4]10_Off'!AN33+'[4]11_Off'!AN33+'[4]12_Off'!AN33+'[4]13_Off'!AN33+'[4]14_Off'!AN33+'[4]15_Off'!AN33</f>
        <v>0</v>
      </c>
      <c r="AO34" s="304">
        <f>'[4]1_Xa Ia Trok'!AO33+'[4]2_Xa Ia Mron'!AO33+'[4]3_Xa Kim Tan'!AO33+'[4]4_Xa Chu Rang'!AO33+'[4]5_Xa Po To'!AO33+'[4]6_Xa Ia Broai'!AO33+'[4]7_Xa Ia Tul'!AO33+'[4]8_Xa Chu Mo'!AO33+'[4]9_Xa Ia KDam'!AO33+'[4]10_Off'!AO33+'[4]11_Off'!AO33+'[4]12_Off'!AO33+'[4]13_Off'!AO33+'[4]14_Off'!AO33+'[4]15_Off'!AO33</f>
        <v>0</v>
      </c>
      <c r="AP34" s="304">
        <f>'[4]1_Xa Ia Trok'!AP33+'[4]2_Xa Ia Mron'!AP33+'[4]3_Xa Kim Tan'!AP33+'[4]4_Xa Chu Rang'!AP33+'[4]5_Xa Po To'!AP33+'[4]6_Xa Ia Broai'!AP33+'[4]7_Xa Ia Tul'!AP33+'[4]8_Xa Chu Mo'!AP33+'[4]9_Xa Ia KDam'!AP33+'[4]10_Off'!AP33+'[4]11_Off'!AP33+'[4]12_Off'!AP33+'[4]13_Off'!AP33+'[4]14_Off'!AP33+'[4]15_Off'!AP33</f>
        <v>0</v>
      </c>
      <c r="AQ34" s="498">
        <f>'[4]1_Xa Ia Trok'!AQ33+'[4]2_Xa Ia Mron'!AQ33+'[4]3_Xa Kim Tan'!AQ33+'[4]4_Xa Chu Rang'!AQ33+'[4]5_Xa Po To'!AQ33+'[4]6_Xa Ia Broai'!AQ33+'[4]7_Xa Ia Tul'!AQ33+'[4]8_Xa Chu Mo'!AQ33+'[4]9_Xa Ia KDam'!AQ33+'[4]10_Off'!AQ33+'[4]11_Off'!AQ33+'[4]12_Off'!AQ33+'[4]13_Off'!AQ33+'[4]14_Off'!AQ33+'[4]15_Off'!AQ33</f>
        <v>0</v>
      </c>
      <c r="AR34" s="304">
        <f t="shared" si="10"/>
        <v>0</v>
      </c>
      <c r="AS34" s="304">
        <f>'[4]1_Xa Ia Trok'!AS33+'[4]2_Xa Ia Mron'!AS33+'[4]3_Xa Kim Tan'!AS33+'[4]4_Xa Chu Rang'!AS33+'[4]5_Xa Po To'!AS33+'[4]6_Xa Ia Broai'!AS33+'[4]7_Xa Ia Tul'!AS33+'[4]8_Xa Chu Mo'!AS33+'[4]9_Xa Ia KDam'!AS33+'[4]10_Off'!AS33+'[4]11_Off'!AS33+'[4]12_Off'!AS33+'[4]13_Off'!AS33+'[4]14_Off'!AS33+'[4]15_Off'!AS33</f>
        <v>0</v>
      </c>
      <c r="AU34" s="137">
        <f t="shared" si="8"/>
        <v>0</v>
      </c>
      <c r="AV34" s="137">
        <f>'03 CH'!I35</f>
        <v>0</v>
      </c>
      <c r="AW34" s="137">
        <f t="shared" si="6"/>
        <v>0</v>
      </c>
      <c r="AX34" s="137">
        <f t="shared" si="0"/>
        <v>0</v>
      </c>
      <c r="BA34" s="137">
        <f>'03 CH'!K35</f>
        <v>0</v>
      </c>
      <c r="BC34" s="137">
        <f t="shared" si="7"/>
        <v>0</v>
      </c>
    </row>
    <row r="35" spans="1:56" s="113" customFormat="1" ht="15.95" customHeight="1" x14ac:dyDescent="0.25">
      <c r="A35" s="142">
        <v>2.15</v>
      </c>
      <c r="B35" s="81" t="s">
        <v>74</v>
      </c>
      <c r="C35" s="82" t="s">
        <v>75</v>
      </c>
      <c r="D35" s="304">
        <f>'02 CH'!G46</f>
        <v>21.266891999999999</v>
      </c>
      <c r="E35" s="498">
        <f t="shared" si="9"/>
        <v>0</v>
      </c>
      <c r="F35" s="304">
        <f>'[4]1_Xa Ia Trok'!F34+'[4]2_Xa Ia Mron'!F34+'[4]3_Xa Kim Tan'!F34+'[4]4_Xa Chu Rang'!F34+'[4]5_Xa Po To'!F34+'[4]6_Xa Ia Broai'!F34+'[4]7_Xa Ia Tul'!F34+'[4]8_Xa Chu Mo'!F34+'[4]9_Xa Ia KDam'!F34+'[4]10_Off'!F34+'[4]11_Off'!F34+'[4]12_Off'!F34+'[4]13_Off'!F34+'[4]14_Off'!F34+'[4]15_Off'!F34</f>
        <v>0</v>
      </c>
      <c r="G35" s="304">
        <f>'[4]1_Xa Ia Trok'!G34+'[4]2_Xa Ia Mron'!G34+'[4]3_Xa Kim Tan'!G34+'[4]4_Xa Chu Rang'!G34+'[4]5_Xa Po To'!G34+'[4]6_Xa Ia Broai'!G34+'[4]7_Xa Ia Tul'!G34+'[4]8_Xa Chu Mo'!G34+'[4]9_Xa Ia KDam'!G34+'[4]10_Off'!G34+'[4]11_Off'!G34+'[4]12_Off'!G34+'[4]13_Off'!G34+'[4]14_Off'!G34+'[4]15_Off'!G34</f>
        <v>0</v>
      </c>
      <c r="H35" s="304">
        <f>'[4]1_Xa Ia Trok'!H34+'[4]2_Xa Ia Mron'!H34+'[4]3_Xa Kim Tan'!H34+'[4]4_Xa Chu Rang'!H34+'[4]5_Xa Po To'!H34+'[4]6_Xa Ia Broai'!H34+'[4]7_Xa Ia Tul'!H34+'[4]8_Xa Chu Mo'!H34+'[4]9_Xa Ia KDam'!H34+'[4]10_Off'!H34+'[4]11_Off'!H34+'[4]12_Off'!H34+'[4]13_Off'!H34+'[4]14_Off'!H34+'[4]15_Off'!H34</f>
        <v>0</v>
      </c>
      <c r="I35" s="304">
        <f>'[4]1_Xa Ia Trok'!I34+'[4]2_Xa Ia Mron'!I34+'[4]3_Xa Kim Tan'!I34+'[4]4_Xa Chu Rang'!I34+'[4]5_Xa Po To'!I34+'[4]6_Xa Ia Broai'!I34+'[4]7_Xa Ia Tul'!I34+'[4]8_Xa Chu Mo'!I34+'[4]9_Xa Ia KDam'!I34+'[4]10_Off'!I34+'[4]11_Off'!I34+'[4]12_Off'!I34+'[4]13_Off'!I34+'[4]14_Off'!I34+'[4]15_Off'!I34</f>
        <v>0</v>
      </c>
      <c r="J35" s="304">
        <f>'[4]1_Xa Ia Trok'!J34+'[4]2_Xa Ia Mron'!J34+'[4]3_Xa Kim Tan'!J34+'[4]4_Xa Chu Rang'!J34+'[4]5_Xa Po To'!J34+'[4]6_Xa Ia Broai'!J34+'[4]7_Xa Ia Tul'!J34+'[4]8_Xa Chu Mo'!J34+'[4]9_Xa Ia KDam'!J34+'[4]10_Off'!J34+'[4]11_Off'!J34+'[4]12_Off'!J34+'[4]13_Off'!J34+'[4]14_Off'!J34+'[4]15_Off'!J34</f>
        <v>0</v>
      </c>
      <c r="K35" s="304">
        <f>'[4]1_Xa Ia Trok'!K34+'[4]2_Xa Ia Mron'!K34+'[4]3_Xa Kim Tan'!K34+'[4]4_Xa Chu Rang'!K34+'[4]5_Xa Po To'!K34+'[4]6_Xa Ia Broai'!K34+'[4]7_Xa Ia Tul'!K34+'[4]8_Xa Chu Mo'!K34+'[4]9_Xa Ia KDam'!K34+'[4]10_Off'!K34+'[4]11_Off'!K34+'[4]12_Off'!K34+'[4]13_Off'!K34+'[4]14_Off'!K34+'[4]15_Off'!K34</f>
        <v>0</v>
      </c>
      <c r="L35" s="304">
        <f>'[4]1_Xa Ia Trok'!L34+'[4]2_Xa Ia Mron'!L34+'[4]3_Xa Kim Tan'!L34+'[4]4_Xa Chu Rang'!L34+'[4]5_Xa Po To'!L34+'[4]6_Xa Ia Broai'!L34+'[4]7_Xa Ia Tul'!L34+'[4]8_Xa Chu Mo'!L34+'[4]9_Xa Ia KDam'!L34+'[4]10_Off'!L34+'[4]11_Off'!L34+'[4]12_Off'!L34+'[4]13_Off'!L34+'[4]14_Off'!L34+'[4]15_Off'!L34</f>
        <v>0</v>
      </c>
      <c r="M35" s="304">
        <f>'[4]1_Xa Ia Trok'!M34+'[4]2_Xa Ia Mron'!M34+'[4]3_Xa Kim Tan'!M34+'[4]4_Xa Chu Rang'!M34+'[4]5_Xa Po To'!M34+'[4]6_Xa Ia Broai'!M34+'[4]7_Xa Ia Tul'!M34+'[4]8_Xa Chu Mo'!M34+'[4]9_Xa Ia KDam'!M34+'[4]10_Off'!M34+'[4]11_Off'!M34+'[4]12_Off'!M34+'[4]13_Off'!M34+'[4]14_Off'!M34+'[4]15_Off'!M34</f>
        <v>0</v>
      </c>
      <c r="N35" s="304">
        <f>'[4]1_Xa Ia Trok'!N34+'[4]2_Xa Ia Mron'!N34+'[4]3_Xa Kim Tan'!N34+'[4]4_Xa Chu Rang'!N34+'[4]5_Xa Po To'!N34+'[4]6_Xa Ia Broai'!N34+'[4]7_Xa Ia Tul'!N34+'[4]8_Xa Chu Mo'!N34+'[4]9_Xa Ia KDam'!N34+'[4]10_Off'!N34+'[4]11_Off'!N34+'[4]12_Off'!N34+'[4]13_Off'!N34+'[4]14_Off'!N34+'[4]15_Off'!N34</f>
        <v>0</v>
      </c>
      <c r="O35" s="304">
        <f>'[4]1_Xa Ia Trok'!O34+'[4]2_Xa Ia Mron'!O34+'[4]3_Xa Kim Tan'!O34+'[4]4_Xa Chu Rang'!O34+'[4]5_Xa Po To'!O34+'[4]6_Xa Ia Broai'!O34+'[4]7_Xa Ia Tul'!O34+'[4]8_Xa Chu Mo'!O34+'[4]9_Xa Ia KDam'!O34+'[4]10_Off'!O34+'[4]11_Off'!O34+'[4]12_Off'!O34+'[4]13_Off'!O34+'[4]14_Off'!O34+'[4]15_Off'!O34</f>
        <v>0</v>
      </c>
      <c r="P35" s="498">
        <f>SUM(Q35:AP35)-AE35</f>
        <v>3</v>
      </c>
      <c r="Q35" s="304">
        <f>'[4]1_Xa Ia Trok'!Q34+'[4]2_Xa Ia Mron'!Q34+'[4]3_Xa Kim Tan'!Q34+'[4]4_Xa Chu Rang'!Q34+'[4]5_Xa Po To'!Q34+'[4]6_Xa Ia Broai'!Q34+'[4]7_Xa Ia Tul'!Q34+'[4]8_Xa Chu Mo'!Q34+'[4]9_Xa Ia KDam'!Q34+'[4]10_Off'!Q34+'[4]11_Off'!Q34+'[4]12_Off'!Q34+'[4]13_Off'!Q34+'[4]14_Off'!Q34+'[4]15_Off'!Q34</f>
        <v>0</v>
      </c>
      <c r="R35" s="304">
        <f>'[4]1_Xa Ia Trok'!R34+'[4]2_Xa Ia Mron'!R34+'[4]3_Xa Kim Tan'!R34+'[4]4_Xa Chu Rang'!R34+'[4]5_Xa Po To'!R34+'[4]6_Xa Ia Broai'!R34+'[4]7_Xa Ia Tul'!R34+'[4]8_Xa Chu Mo'!R34+'[4]9_Xa Ia KDam'!R34+'[4]10_Off'!R34+'[4]11_Off'!R34+'[4]12_Off'!R34+'[4]13_Off'!R34+'[4]14_Off'!R34+'[4]15_Off'!R34</f>
        <v>0</v>
      </c>
      <c r="S35" s="304">
        <f>'[4]1_Xa Ia Trok'!S34+'[4]2_Xa Ia Mron'!S34+'[4]3_Xa Kim Tan'!S34+'[4]4_Xa Chu Rang'!S34+'[4]5_Xa Po To'!S34+'[4]6_Xa Ia Broai'!S34+'[4]7_Xa Ia Tul'!S34+'[4]8_Xa Chu Mo'!S34+'[4]9_Xa Ia KDam'!S34+'[4]10_Off'!S34+'[4]11_Off'!S34+'[4]12_Off'!S34+'[4]13_Off'!S34+'[4]14_Off'!S34+'[4]15_Off'!S34</f>
        <v>0</v>
      </c>
      <c r="T35" s="304">
        <f>'[4]1_Xa Ia Trok'!T34+'[4]2_Xa Ia Mron'!T34+'[4]3_Xa Kim Tan'!T34+'[4]4_Xa Chu Rang'!T34+'[4]5_Xa Po To'!T34+'[4]6_Xa Ia Broai'!T34+'[4]7_Xa Ia Tul'!T34+'[4]8_Xa Chu Mo'!T34+'[4]9_Xa Ia KDam'!T34+'[4]10_Off'!T34+'[4]11_Off'!T34+'[4]12_Off'!T34+'[4]13_Off'!T34+'[4]14_Off'!T34+'[4]15_Off'!T34</f>
        <v>0</v>
      </c>
      <c r="U35" s="304">
        <f>'[4]1_Xa Ia Trok'!U34+'[4]2_Xa Ia Mron'!U34+'[4]3_Xa Kim Tan'!U34+'[4]4_Xa Chu Rang'!U34+'[4]5_Xa Po To'!U34+'[4]6_Xa Ia Broai'!U34+'[4]7_Xa Ia Tul'!U34+'[4]8_Xa Chu Mo'!U34+'[4]9_Xa Ia KDam'!U34+'[4]10_Off'!U34+'[4]11_Off'!U34+'[4]12_Off'!U34+'[4]13_Off'!U34+'[4]14_Off'!U34+'[4]15_Off'!U34</f>
        <v>0</v>
      </c>
      <c r="V35" s="304">
        <f>'[4]1_Xa Ia Trok'!V34+'[4]2_Xa Ia Mron'!V34+'[4]3_Xa Kim Tan'!V34+'[4]4_Xa Chu Rang'!V34+'[4]5_Xa Po To'!V34+'[4]6_Xa Ia Broai'!V34+'[4]7_Xa Ia Tul'!V34+'[4]8_Xa Chu Mo'!V34+'[4]9_Xa Ia KDam'!V34+'[4]10_Off'!V34+'[4]11_Off'!V34+'[4]12_Off'!V34+'[4]13_Off'!V34+'[4]14_Off'!V34+'[4]15_Off'!V34</f>
        <v>0</v>
      </c>
      <c r="W35" s="304">
        <f>'[4]1_Xa Ia Trok'!W34+'[4]2_Xa Ia Mron'!W34+'[4]3_Xa Kim Tan'!W34+'[4]4_Xa Chu Rang'!W34+'[4]5_Xa Po To'!W34+'[4]6_Xa Ia Broai'!W34+'[4]7_Xa Ia Tul'!W34+'[4]8_Xa Chu Mo'!W34+'[4]9_Xa Ia KDam'!W34+'[4]10_Off'!W34+'[4]11_Off'!W34+'[4]12_Off'!W34+'[4]13_Off'!W34+'[4]14_Off'!W34+'[4]15_Off'!W34</f>
        <v>0</v>
      </c>
      <c r="X35" s="304">
        <f>'[4]1_Xa Ia Trok'!X34+'[4]2_Xa Ia Mron'!X34+'[4]3_Xa Kim Tan'!X34+'[4]4_Xa Chu Rang'!X34+'[4]5_Xa Po To'!X34+'[4]6_Xa Ia Broai'!X34+'[4]7_Xa Ia Tul'!X34+'[4]8_Xa Chu Mo'!X34+'[4]9_Xa Ia KDam'!X34+'[4]10_Off'!X34+'[4]11_Off'!X34+'[4]12_Off'!X34+'[4]13_Off'!X34+'[4]14_Off'!X34+'[4]15_Off'!X34</f>
        <v>0</v>
      </c>
      <c r="Y35" s="304">
        <f>'[4]1_Xa Ia Trok'!Y34+'[4]2_Xa Ia Mron'!Y34+'[4]3_Xa Kim Tan'!Y34+'[4]4_Xa Chu Rang'!Y34+'[4]5_Xa Po To'!Y34+'[4]6_Xa Ia Broai'!Y34+'[4]7_Xa Ia Tul'!Y34+'[4]8_Xa Chu Mo'!Y34+'[4]9_Xa Ia KDam'!Y34+'[4]10_Off'!Y34+'[4]11_Off'!Y34+'[4]12_Off'!Y34+'[4]13_Off'!Y34+'[4]14_Off'!Y34+'[4]15_Off'!Y34</f>
        <v>0</v>
      </c>
      <c r="Z35" s="304">
        <f>'[4]1_Xa Ia Trok'!Z34+'[4]2_Xa Ia Mron'!Z34+'[4]3_Xa Kim Tan'!Z34+'[4]4_Xa Chu Rang'!Z34+'[4]5_Xa Po To'!Z34+'[4]6_Xa Ia Broai'!Z34+'[4]7_Xa Ia Tul'!Z34+'[4]8_Xa Chu Mo'!Z34+'[4]9_Xa Ia KDam'!Z34+'[4]10_Off'!Z34+'[4]11_Off'!Z34+'[4]12_Off'!Z34+'[4]13_Off'!Z34+'[4]14_Off'!Z34+'[4]15_Off'!Z34</f>
        <v>0</v>
      </c>
      <c r="AA35" s="304">
        <f>'[4]1_Xa Ia Trok'!AA34+'[4]2_Xa Ia Mron'!AA34+'[4]3_Xa Kim Tan'!AA34+'[4]4_Xa Chu Rang'!AA34+'[4]5_Xa Po To'!AA34+'[4]6_Xa Ia Broai'!AA34+'[4]7_Xa Ia Tul'!AA34+'[4]8_Xa Chu Mo'!AA34+'[4]9_Xa Ia KDam'!AA34+'[4]10_Off'!AA34+'[4]11_Off'!AA34+'[4]12_Off'!AA34+'[4]13_Off'!AA34+'[4]14_Off'!AA34+'[4]15_Off'!AA34</f>
        <v>0</v>
      </c>
      <c r="AB35" s="304">
        <f>'[4]1_Xa Ia Trok'!AB34+'[4]2_Xa Ia Mron'!AB34+'[4]3_Xa Kim Tan'!AB34+'[4]4_Xa Chu Rang'!AB34+'[4]5_Xa Po To'!AB34+'[4]6_Xa Ia Broai'!AB34+'[4]7_Xa Ia Tul'!AB34+'[4]8_Xa Chu Mo'!AB34+'[4]9_Xa Ia KDam'!AB34+'[4]10_Off'!AB34+'[4]11_Off'!AB34+'[4]12_Off'!AB34+'[4]13_Off'!AB34+'[4]14_Off'!AB34+'[4]15_Off'!AB34</f>
        <v>0</v>
      </c>
      <c r="AC35" s="304">
        <f>'[4]1_Xa Ia Trok'!AC34+'[4]2_Xa Ia Mron'!AC34+'[4]3_Xa Kim Tan'!AC34+'[4]4_Xa Chu Rang'!AC34+'[4]5_Xa Po To'!AC34+'[4]6_Xa Ia Broai'!AC34+'[4]7_Xa Ia Tul'!AC34+'[4]8_Xa Chu Mo'!AC34+'[4]9_Xa Ia KDam'!AC34+'[4]10_Off'!AC34+'[4]11_Off'!AC34+'[4]12_Off'!AC34+'[4]13_Off'!AC34+'[4]14_Off'!AC34+'[4]15_Off'!AC34</f>
        <v>3</v>
      </c>
      <c r="AD35" s="304">
        <f>'[4]1_Xa Ia Trok'!AD34+'[4]2_Xa Ia Mron'!AD34+'[4]3_Xa Kim Tan'!AD34+'[4]4_Xa Chu Rang'!AD34+'[4]5_Xa Po To'!AD34+'[4]6_Xa Ia Broai'!AD34+'[4]7_Xa Ia Tul'!AD34+'[4]8_Xa Chu Mo'!AD34+'[4]9_Xa Ia KDam'!AD34+'[4]10_Off'!AD34+'[4]11_Off'!AD34+'[4]12_Off'!AD34+'[4]13_Off'!AD34+'[4]14_Off'!AD34+'[4]15_Off'!AD34</f>
        <v>0</v>
      </c>
      <c r="AE35" s="514">
        <f>'[4]1_Xa Ia Trok'!AE34+'[4]2_Xa Ia Mron'!AE34+'[4]3_Xa Kim Tan'!AE34+'[4]4_Xa Chu Rang'!AE34+'[4]5_Xa Po To'!AE34+'[4]6_Xa Ia Broai'!AE34+'[4]7_Xa Ia Tul'!AE34+'[4]8_Xa Chu Mo'!AE34+'[4]9_Xa Ia KDam'!AE34+'[4]10_Off'!AE34+'[4]11_Off'!AE34+'[4]12_Off'!AE34+'[4]13_Off'!AE34+'[4]14_Off'!AE34+'[4]15_Off'!AE34</f>
        <v>18.266892000000002</v>
      </c>
      <c r="AF35" s="304">
        <f>'[4]1_Xa Ia Trok'!AF34+'[4]2_Xa Ia Mron'!AF34+'[4]3_Xa Kim Tan'!AF34+'[4]4_Xa Chu Rang'!AF34+'[4]5_Xa Po To'!AF34+'[4]6_Xa Ia Broai'!AF34+'[4]7_Xa Ia Tul'!AF34+'[4]8_Xa Chu Mo'!AF34+'[4]9_Xa Ia KDam'!AF34+'[4]10_Off'!AF34+'[4]11_Off'!AF34+'[4]12_Off'!AF34+'[4]13_Off'!AF34+'[4]14_Off'!AF34+'[4]15_Off'!AF34</f>
        <v>0</v>
      </c>
      <c r="AG35" s="304">
        <f>'[4]1_Xa Ia Trok'!AG34+'[4]2_Xa Ia Mron'!AG34+'[4]3_Xa Kim Tan'!AG34+'[4]4_Xa Chu Rang'!AG34+'[4]5_Xa Po To'!AG34+'[4]6_Xa Ia Broai'!AG34+'[4]7_Xa Ia Tul'!AG34+'[4]8_Xa Chu Mo'!AG34+'[4]9_Xa Ia KDam'!AG34+'[4]10_Off'!AG34+'[4]11_Off'!AG34+'[4]12_Off'!AG34+'[4]13_Off'!AG34+'[4]14_Off'!AG34+'[4]15_Off'!AG34</f>
        <v>0</v>
      </c>
      <c r="AH35" s="304">
        <f>'[4]1_Xa Ia Trok'!AH34+'[4]2_Xa Ia Mron'!AH34+'[4]3_Xa Kim Tan'!AH34+'[4]4_Xa Chu Rang'!AH34+'[4]5_Xa Po To'!AH34+'[4]6_Xa Ia Broai'!AH34+'[4]7_Xa Ia Tul'!AH34+'[4]8_Xa Chu Mo'!AH34+'[4]9_Xa Ia KDam'!AH34+'[4]10_Off'!AH34+'[4]11_Off'!AH34+'[4]12_Off'!AH34+'[4]13_Off'!AH34+'[4]14_Off'!AH34+'[4]15_Off'!AH34</f>
        <v>0</v>
      </c>
      <c r="AI35" s="304">
        <f>'[4]1_Xa Ia Trok'!AI34+'[4]2_Xa Ia Mron'!AI34+'[4]3_Xa Kim Tan'!AI34+'[4]4_Xa Chu Rang'!AI34+'[4]5_Xa Po To'!AI34+'[4]6_Xa Ia Broai'!AI34+'[4]7_Xa Ia Tul'!AI34+'[4]8_Xa Chu Mo'!AI34+'[4]9_Xa Ia KDam'!AI34+'[4]10_Off'!AI34+'[4]11_Off'!AI34+'[4]12_Off'!AI34+'[4]13_Off'!AI34+'[4]14_Off'!AI34+'[4]15_Off'!AI34</f>
        <v>0</v>
      </c>
      <c r="AJ35" s="304">
        <f>'[4]1_Xa Ia Trok'!AJ34+'[4]2_Xa Ia Mron'!AJ34+'[4]3_Xa Kim Tan'!AJ34+'[4]4_Xa Chu Rang'!AJ34+'[4]5_Xa Po To'!AJ34+'[4]6_Xa Ia Broai'!AJ34+'[4]7_Xa Ia Tul'!AJ34+'[4]8_Xa Chu Mo'!AJ34+'[4]9_Xa Ia KDam'!AJ34+'[4]10_Off'!AJ34+'[4]11_Off'!AJ34+'[4]12_Off'!AJ34+'[4]13_Off'!AJ34+'[4]14_Off'!AJ34+'[4]15_Off'!AJ34</f>
        <v>0</v>
      </c>
      <c r="AK35" s="304">
        <f>'[4]1_Xa Ia Trok'!AK34+'[4]2_Xa Ia Mron'!AK34+'[4]3_Xa Kim Tan'!AK34+'[4]4_Xa Chu Rang'!AK34+'[4]5_Xa Po To'!AK34+'[4]6_Xa Ia Broai'!AK34+'[4]7_Xa Ia Tul'!AK34+'[4]8_Xa Chu Mo'!AK34+'[4]9_Xa Ia KDam'!AK34+'[4]10_Off'!AK34+'[4]11_Off'!AK34+'[4]12_Off'!AK34+'[4]13_Off'!AK34+'[4]14_Off'!AK34+'[4]15_Off'!AK34</f>
        <v>0</v>
      </c>
      <c r="AL35" s="304">
        <f>'[4]1_Xa Ia Trok'!AL34+'[4]2_Xa Ia Mron'!AL34+'[4]3_Xa Kim Tan'!AL34+'[4]4_Xa Chu Rang'!AL34+'[4]5_Xa Po To'!AL34+'[4]6_Xa Ia Broai'!AL34+'[4]7_Xa Ia Tul'!AL34+'[4]8_Xa Chu Mo'!AL34+'[4]9_Xa Ia KDam'!AL34+'[4]10_Off'!AL34+'[4]11_Off'!AL34+'[4]12_Off'!AL34+'[4]13_Off'!AL34+'[4]14_Off'!AL34+'[4]15_Off'!AL34</f>
        <v>0</v>
      </c>
      <c r="AM35" s="304">
        <f>'[4]1_Xa Ia Trok'!AM34+'[4]2_Xa Ia Mron'!AM34+'[4]3_Xa Kim Tan'!AM34+'[4]4_Xa Chu Rang'!AM34+'[4]5_Xa Po To'!AM34+'[4]6_Xa Ia Broai'!AM34+'[4]7_Xa Ia Tul'!AM34+'[4]8_Xa Chu Mo'!AM34+'[4]9_Xa Ia KDam'!AM34+'[4]10_Off'!AM34+'[4]11_Off'!AM34+'[4]12_Off'!AM34+'[4]13_Off'!AM34+'[4]14_Off'!AM34+'[4]15_Off'!AM34</f>
        <v>0</v>
      </c>
      <c r="AN35" s="304">
        <f>'[4]1_Xa Ia Trok'!AN34+'[4]2_Xa Ia Mron'!AN34+'[4]3_Xa Kim Tan'!AN34+'[4]4_Xa Chu Rang'!AN34+'[4]5_Xa Po To'!AN34+'[4]6_Xa Ia Broai'!AN34+'[4]7_Xa Ia Tul'!AN34+'[4]8_Xa Chu Mo'!AN34+'[4]9_Xa Ia KDam'!AN34+'[4]10_Off'!AN34+'[4]11_Off'!AN34+'[4]12_Off'!AN34+'[4]13_Off'!AN34+'[4]14_Off'!AN34+'[4]15_Off'!AN34</f>
        <v>0</v>
      </c>
      <c r="AO35" s="304">
        <f>'[4]1_Xa Ia Trok'!AO34+'[4]2_Xa Ia Mron'!AO34+'[4]3_Xa Kim Tan'!AO34+'[4]4_Xa Chu Rang'!AO34+'[4]5_Xa Po To'!AO34+'[4]6_Xa Ia Broai'!AO34+'[4]7_Xa Ia Tul'!AO34+'[4]8_Xa Chu Mo'!AO34+'[4]9_Xa Ia KDam'!AO34+'[4]10_Off'!AO34+'[4]11_Off'!AO34+'[4]12_Off'!AO34+'[4]13_Off'!AO34+'[4]14_Off'!AO34+'[4]15_Off'!AO34</f>
        <v>0</v>
      </c>
      <c r="AP35" s="304">
        <f>'[4]1_Xa Ia Trok'!AP34+'[4]2_Xa Ia Mron'!AP34+'[4]3_Xa Kim Tan'!AP34+'[4]4_Xa Chu Rang'!AP34+'[4]5_Xa Po To'!AP34+'[4]6_Xa Ia Broai'!AP34+'[4]7_Xa Ia Tul'!AP34+'[4]8_Xa Chu Mo'!AP34+'[4]9_Xa Ia KDam'!AP34+'[4]10_Off'!AP34+'[4]11_Off'!AP34+'[4]12_Off'!AP34+'[4]13_Off'!AP34+'[4]14_Off'!AP34+'[4]15_Off'!AP34</f>
        <v>0</v>
      </c>
      <c r="AQ35" s="498">
        <f>'[4]1_Xa Ia Trok'!AQ34+'[4]2_Xa Ia Mron'!AQ34+'[4]3_Xa Kim Tan'!AQ34+'[4]4_Xa Chu Rang'!AQ34+'[4]5_Xa Po To'!AQ34+'[4]6_Xa Ia Broai'!AQ34+'[4]7_Xa Ia Tul'!AQ34+'[4]8_Xa Chu Mo'!AQ34+'[4]9_Xa Ia KDam'!AQ34+'[4]10_Off'!AQ34+'[4]11_Off'!AQ34+'[4]12_Off'!AQ34+'[4]13_Off'!AQ34+'[4]14_Off'!AQ34+'[4]15_Off'!AQ34</f>
        <v>0</v>
      </c>
      <c r="AR35" s="304">
        <f t="shared" si="10"/>
        <v>3</v>
      </c>
      <c r="AS35" s="624">
        <f>'[4]1_Xa Ia Trok'!AS34+'[4]2_Xa Ia Mron'!AS34+'[4]3_Xa Kim Tan'!AS34+'[4]4_Xa Chu Rang'!AS34+'[4]5_Xa Po To'!AS34+'[4]6_Xa Ia Broai'!AS34+'[4]7_Xa Ia Tul'!AS34+'[4]8_Xa Chu Mo'!AS34+'[4]9_Xa Ia KDam'!AS34+'[4]10_Off'!AS34+'[4]11_Off'!AS34+'[4]12_Off'!AS34+'[4]13_Off'!AS34+'[4]14_Off'!AS34+'[4]15_Off'!AS34</f>
        <v>18.266892000000002</v>
      </c>
      <c r="AU35" s="137">
        <f t="shared" si="8"/>
        <v>-2.9999999999999964</v>
      </c>
      <c r="AV35" s="137">
        <f>'03 CH'!I36</f>
        <v>18.266891999999999</v>
      </c>
      <c r="AW35" s="137">
        <f t="shared" si="6"/>
        <v>0</v>
      </c>
      <c r="AX35" s="137">
        <f t="shared" si="0"/>
        <v>-2.9999999999999964</v>
      </c>
      <c r="BA35" s="137">
        <f>'03 CH'!K36</f>
        <v>-3</v>
      </c>
      <c r="BC35" s="137">
        <f t="shared" si="7"/>
        <v>-2.9999999999999964</v>
      </c>
    </row>
    <row r="36" spans="1:56" s="113" customFormat="1" ht="15.95" customHeight="1" x14ac:dyDescent="0.25">
      <c r="A36" s="142">
        <v>2.16</v>
      </c>
      <c r="B36" s="81" t="s">
        <v>76</v>
      </c>
      <c r="C36" s="82" t="s">
        <v>77</v>
      </c>
      <c r="D36" s="304">
        <f>'02 CH'!G47</f>
        <v>67.86999999999999</v>
      </c>
      <c r="E36" s="498">
        <f t="shared" si="9"/>
        <v>0</v>
      </c>
      <c r="F36" s="304">
        <f>'[4]1_Xa Ia Trok'!F35+'[4]2_Xa Ia Mron'!F35+'[4]3_Xa Kim Tan'!F35+'[4]4_Xa Chu Rang'!F35+'[4]5_Xa Po To'!F35+'[4]6_Xa Ia Broai'!F35+'[4]7_Xa Ia Tul'!F35+'[4]8_Xa Chu Mo'!F35+'[4]9_Xa Ia KDam'!F35+'[4]10_Off'!F35+'[4]11_Off'!F35+'[4]12_Off'!F35+'[4]13_Off'!F35+'[4]14_Off'!F35+'[4]15_Off'!F35</f>
        <v>0</v>
      </c>
      <c r="G36" s="304">
        <f>'[4]1_Xa Ia Trok'!G35+'[4]2_Xa Ia Mron'!G35+'[4]3_Xa Kim Tan'!G35+'[4]4_Xa Chu Rang'!G35+'[4]5_Xa Po To'!G35+'[4]6_Xa Ia Broai'!G35+'[4]7_Xa Ia Tul'!G35+'[4]8_Xa Chu Mo'!G35+'[4]9_Xa Ia KDam'!G35+'[4]10_Off'!G35+'[4]11_Off'!G35+'[4]12_Off'!G35+'[4]13_Off'!G35+'[4]14_Off'!G35+'[4]15_Off'!G35</f>
        <v>0</v>
      </c>
      <c r="H36" s="304">
        <f>'[4]1_Xa Ia Trok'!H35+'[4]2_Xa Ia Mron'!H35+'[4]3_Xa Kim Tan'!H35+'[4]4_Xa Chu Rang'!H35+'[4]5_Xa Po To'!H35+'[4]6_Xa Ia Broai'!H35+'[4]7_Xa Ia Tul'!H35+'[4]8_Xa Chu Mo'!H35+'[4]9_Xa Ia KDam'!H35+'[4]10_Off'!H35+'[4]11_Off'!H35+'[4]12_Off'!H35+'[4]13_Off'!H35+'[4]14_Off'!H35+'[4]15_Off'!H35</f>
        <v>0</v>
      </c>
      <c r="I36" s="304">
        <f>'[4]1_Xa Ia Trok'!I35+'[4]2_Xa Ia Mron'!I35+'[4]3_Xa Kim Tan'!I35+'[4]4_Xa Chu Rang'!I35+'[4]5_Xa Po To'!I35+'[4]6_Xa Ia Broai'!I35+'[4]7_Xa Ia Tul'!I35+'[4]8_Xa Chu Mo'!I35+'[4]9_Xa Ia KDam'!I35+'[4]10_Off'!I35+'[4]11_Off'!I35+'[4]12_Off'!I35+'[4]13_Off'!I35+'[4]14_Off'!I35+'[4]15_Off'!I35</f>
        <v>0</v>
      </c>
      <c r="J36" s="304">
        <f>'[4]1_Xa Ia Trok'!J35+'[4]2_Xa Ia Mron'!J35+'[4]3_Xa Kim Tan'!J35+'[4]4_Xa Chu Rang'!J35+'[4]5_Xa Po To'!J35+'[4]6_Xa Ia Broai'!J35+'[4]7_Xa Ia Tul'!J35+'[4]8_Xa Chu Mo'!J35+'[4]9_Xa Ia KDam'!J35+'[4]10_Off'!J35+'[4]11_Off'!J35+'[4]12_Off'!J35+'[4]13_Off'!J35+'[4]14_Off'!J35+'[4]15_Off'!J35</f>
        <v>0</v>
      </c>
      <c r="K36" s="304">
        <f>'[4]1_Xa Ia Trok'!K35+'[4]2_Xa Ia Mron'!K35+'[4]3_Xa Kim Tan'!K35+'[4]4_Xa Chu Rang'!K35+'[4]5_Xa Po To'!K35+'[4]6_Xa Ia Broai'!K35+'[4]7_Xa Ia Tul'!K35+'[4]8_Xa Chu Mo'!K35+'[4]9_Xa Ia KDam'!K35+'[4]10_Off'!K35+'[4]11_Off'!K35+'[4]12_Off'!K35+'[4]13_Off'!K35+'[4]14_Off'!K35+'[4]15_Off'!K35</f>
        <v>0</v>
      </c>
      <c r="L36" s="304">
        <f>'[4]1_Xa Ia Trok'!L35+'[4]2_Xa Ia Mron'!L35+'[4]3_Xa Kim Tan'!L35+'[4]4_Xa Chu Rang'!L35+'[4]5_Xa Po To'!L35+'[4]6_Xa Ia Broai'!L35+'[4]7_Xa Ia Tul'!L35+'[4]8_Xa Chu Mo'!L35+'[4]9_Xa Ia KDam'!L35+'[4]10_Off'!L35+'[4]11_Off'!L35+'[4]12_Off'!L35+'[4]13_Off'!L35+'[4]14_Off'!L35+'[4]15_Off'!L35</f>
        <v>0</v>
      </c>
      <c r="M36" s="304">
        <f>'[4]1_Xa Ia Trok'!M35+'[4]2_Xa Ia Mron'!M35+'[4]3_Xa Kim Tan'!M35+'[4]4_Xa Chu Rang'!M35+'[4]5_Xa Po To'!M35+'[4]6_Xa Ia Broai'!M35+'[4]7_Xa Ia Tul'!M35+'[4]8_Xa Chu Mo'!M35+'[4]9_Xa Ia KDam'!M35+'[4]10_Off'!M35+'[4]11_Off'!M35+'[4]12_Off'!M35+'[4]13_Off'!M35+'[4]14_Off'!M35+'[4]15_Off'!M35</f>
        <v>0</v>
      </c>
      <c r="N36" s="304">
        <f>'[4]1_Xa Ia Trok'!N35+'[4]2_Xa Ia Mron'!N35+'[4]3_Xa Kim Tan'!N35+'[4]4_Xa Chu Rang'!N35+'[4]5_Xa Po To'!N35+'[4]6_Xa Ia Broai'!N35+'[4]7_Xa Ia Tul'!N35+'[4]8_Xa Chu Mo'!N35+'[4]9_Xa Ia KDam'!N35+'[4]10_Off'!N35+'[4]11_Off'!N35+'[4]12_Off'!N35+'[4]13_Off'!N35+'[4]14_Off'!N35+'[4]15_Off'!N35</f>
        <v>0</v>
      </c>
      <c r="O36" s="304">
        <f>'[4]1_Xa Ia Trok'!O35+'[4]2_Xa Ia Mron'!O35+'[4]3_Xa Kim Tan'!O35+'[4]4_Xa Chu Rang'!O35+'[4]5_Xa Po To'!O35+'[4]6_Xa Ia Broai'!O35+'[4]7_Xa Ia Tul'!O35+'[4]8_Xa Chu Mo'!O35+'[4]9_Xa Ia KDam'!O35+'[4]10_Off'!O35+'[4]11_Off'!O35+'[4]12_Off'!O35+'[4]13_Off'!O35+'[4]14_Off'!O35+'[4]15_Off'!O35</f>
        <v>0</v>
      </c>
      <c r="P36" s="498">
        <f>SUM(Q36:AP36)-AF36</f>
        <v>0</v>
      </c>
      <c r="Q36" s="304">
        <f>'[4]1_Xa Ia Trok'!Q35+'[4]2_Xa Ia Mron'!Q35+'[4]3_Xa Kim Tan'!Q35+'[4]4_Xa Chu Rang'!Q35+'[4]5_Xa Po To'!Q35+'[4]6_Xa Ia Broai'!Q35+'[4]7_Xa Ia Tul'!Q35+'[4]8_Xa Chu Mo'!Q35+'[4]9_Xa Ia KDam'!Q35+'[4]10_Off'!Q35+'[4]11_Off'!Q35+'[4]12_Off'!Q35+'[4]13_Off'!Q35+'[4]14_Off'!Q35+'[4]15_Off'!Q35</f>
        <v>0</v>
      </c>
      <c r="R36" s="304">
        <f>'[4]1_Xa Ia Trok'!R35+'[4]2_Xa Ia Mron'!R35+'[4]3_Xa Kim Tan'!R35+'[4]4_Xa Chu Rang'!R35+'[4]5_Xa Po To'!R35+'[4]6_Xa Ia Broai'!R35+'[4]7_Xa Ia Tul'!R35+'[4]8_Xa Chu Mo'!R35+'[4]9_Xa Ia KDam'!R35+'[4]10_Off'!R35+'[4]11_Off'!R35+'[4]12_Off'!R35+'[4]13_Off'!R35+'[4]14_Off'!R35+'[4]15_Off'!R35</f>
        <v>0</v>
      </c>
      <c r="S36" s="304">
        <f>'[4]1_Xa Ia Trok'!S35+'[4]2_Xa Ia Mron'!S35+'[4]3_Xa Kim Tan'!S35+'[4]4_Xa Chu Rang'!S35+'[4]5_Xa Po To'!S35+'[4]6_Xa Ia Broai'!S35+'[4]7_Xa Ia Tul'!S35+'[4]8_Xa Chu Mo'!S35+'[4]9_Xa Ia KDam'!S35+'[4]10_Off'!S35+'[4]11_Off'!S35+'[4]12_Off'!S35+'[4]13_Off'!S35+'[4]14_Off'!S35+'[4]15_Off'!S35</f>
        <v>0</v>
      </c>
      <c r="T36" s="304">
        <f>'[4]1_Xa Ia Trok'!T35+'[4]2_Xa Ia Mron'!T35+'[4]3_Xa Kim Tan'!T35+'[4]4_Xa Chu Rang'!T35+'[4]5_Xa Po To'!T35+'[4]6_Xa Ia Broai'!T35+'[4]7_Xa Ia Tul'!T35+'[4]8_Xa Chu Mo'!T35+'[4]9_Xa Ia KDam'!T35+'[4]10_Off'!T35+'[4]11_Off'!T35+'[4]12_Off'!T35+'[4]13_Off'!T35+'[4]14_Off'!T35+'[4]15_Off'!T35</f>
        <v>0</v>
      </c>
      <c r="U36" s="304">
        <f>'[4]1_Xa Ia Trok'!U35+'[4]2_Xa Ia Mron'!U35+'[4]3_Xa Kim Tan'!U35+'[4]4_Xa Chu Rang'!U35+'[4]5_Xa Po To'!U35+'[4]6_Xa Ia Broai'!U35+'[4]7_Xa Ia Tul'!U35+'[4]8_Xa Chu Mo'!U35+'[4]9_Xa Ia KDam'!U35+'[4]10_Off'!U35+'[4]11_Off'!U35+'[4]12_Off'!U35+'[4]13_Off'!U35+'[4]14_Off'!U35+'[4]15_Off'!U35</f>
        <v>0</v>
      </c>
      <c r="V36" s="304">
        <f>'[4]1_Xa Ia Trok'!V35+'[4]2_Xa Ia Mron'!V35+'[4]3_Xa Kim Tan'!V35+'[4]4_Xa Chu Rang'!V35+'[4]5_Xa Po To'!V35+'[4]6_Xa Ia Broai'!V35+'[4]7_Xa Ia Tul'!V35+'[4]8_Xa Chu Mo'!V35+'[4]9_Xa Ia KDam'!V35+'[4]10_Off'!V35+'[4]11_Off'!V35+'[4]12_Off'!V35+'[4]13_Off'!V35+'[4]14_Off'!V35+'[4]15_Off'!V35</f>
        <v>0</v>
      </c>
      <c r="W36" s="304">
        <f>'[4]1_Xa Ia Trok'!W35+'[4]2_Xa Ia Mron'!W35+'[4]3_Xa Kim Tan'!W35+'[4]4_Xa Chu Rang'!W35+'[4]5_Xa Po To'!W35+'[4]6_Xa Ia Broai'!W35+'[4]7_Xa Ia Tul'!W35+'[4]8_Xa Chu Mo'!W35+'[4]9_Xa Ia KDam'!W35+'[4]10_Off'!W35+'[4]11_Off'!W35+'[4]12_Off'!W35+'[4]13_Off'!W35+'[4]14_Off'!W35+'[4]15_Off'!W35</f>
        <v>0</v>
      </c>
      <c r="X36" s="304">
        <f>'[4]1_Xa Ia Trok'!X35+'[4]2_Xa Ia Mron'!X35+'[4]3_Xa Kim Tan'!X35+'[4]4_Xa Chu Rang'!X35+'[4]5_Xa Po To'!X35+'[4]6_Xa Ia Broai'!X35+'[4]7_Xa Ia Tul'!X35+'[4]8_Xa Chu Mo'!X35+'[4]9_Xa Ia KDam'!X35+'[4]10_Off'!X35+'[4]11_Off'!X35+'[4]12_Off'!X35+'[4]13_Off'!X35+'[4]14_Off'!X35+'[4]15_Off'!X35</f>
        <v>0</v>
      </c>
      <c r="Y36" s="304">
        <f>'[4]1_Xa Ia Trok'!Y35+'[4]2_Xa Ia Mron'!Y35+'[4]3_Xa Kim Tan'!Y35+'[4]4_Xa Chu Rang'!Y35+'[4]5_Xa Po To'!Y35+'[4]6_Xa Ia Broai'!Y35+'[4]7_Xa Ia Tul'!Y35+'[4]8_Xa Chu Mo'!Y35+'[4]9_Xa Ia KDam'!Y35+'[4]10_Off'!Y35+'[4]11_Off'!Y35+'[4]12_Off'!Y35+'[4]13_Off'!Y35+'[4]14_Off'!Y35+'[4]15_Off'!Y35</f>
        <v>0</v>
      </c>
      <c r="Z36" s="304">
        <f>'[4]1_Xa Ia Trok'!Z35+'[4]2_Xa Ia Mron'!Z35+'[4]3_Xa Kim Tan'!Z35+'[4]4_Xa Chu Rang'!Z35+'[4]5_Xa Po To'!Z35+'[4]6_Xa Ia Broai'!Z35+'[4]7_Xa Ia Tul'!Z35+'[4]8_Xa Chu Mo'!Z35+'[4]9_Xa Ia KDam'!Z35+'[4]10_Off'!Z35+'[4]11_Off'!Z35+'[4]12_Off'!Z35+'[4]13_Off'!Z35+'[4]14_Off'!Z35+'[4]15_Off'!Z35</f>
        <v>0</v>
      </c>
      <c r="AA36" s="304">
        <f>'[4]1_Xa Ia Trok'!AA35+'[4]2_Xa Ia Mron'!AA35+'[4]3_Xa Kim Tan'!AA35+'[4]4_Xa Chu Rang'!AA35+'[4]5_Xa Po To'!AA35+'[4]6_Xa Ia Broai'!AA35+'[4]7_Xa Ia Tul'!AA35+'[4]8_Xa Chu Mo'!AA35+'[4]9_Xa Ia KDam'!AA35+'[4]10_Off'!AA35+'[4]11_Off'!AA35+'[4]12_Off'!AA35+'[4]13_Off'!AA35+'[4]14_Off'!AA35+'[4]15_Off'!AA35</f>
        <v>0</v>
      </c>
      <c r="AB36" s="304">
        <f>'[4]1_Xa Ia Trok'!AB35+'[4]2_Xa Ia Mron'!AB35+'[4]3_Xa Kim Tan'!AB35+'[4]4_Xa Chu Rang'!AB35+'[4]5_Xa Po To'!AB35+'[4]6_Xa Ia Broai'!AB35+'[4]7_Xa Ia Tul'!AB35+'[4]8_Xa Chu Mo'!AB35+'[4]9_Xa Ia KDam'!AB35+'[4]10_Off'!AB35+'[4]11_Off'!AB35+'[4]12_Off'!AB35+'[4]13_Off'!AB35+'[4]14_Off'!AB35+'[4]15_Off'!AB35</f>
        <v>0</v>
      </c>
      <c r="AC36" s="304">
        <f>'[4]1_Xa Ia Trok'!AC35+'[4]2_Xa Ia Mron'!AC35+'[4]3_Xa Kim Tan'!AC35+'[4]4_Xa Chu Rang'!AC35+'[4]5_Xa Po To'!AC35+'[4]6_Xa Ia Broai'!AC35+'[4]7_Xa Ia Tul'!AC35+'[4]8_Xa Chu Mo'!AC35+'[4]9_Xa Ia KDam'!AC35+'[4]10_Off'!AC35+'[4]11_Off'!AC35+'[4]12_Off'!AC35+'[4]13_Off'!AC35+'[4]14_Off'!AC35+'[4]15_Off'!AC35</f>
        <v>0</v>
      </c>
      <c r="AD36" s="304">
        <f>'[4]1_Xa Ia Trok'!AD35+'[4]2_Xa Ia Mron'!AD35+'[4]3_Xa Kim Tan'!AD35+'[4]4_Xa Chu Rang'!AD35+'[4]5_Xa Po To'!AD35+'[4]6_Xa Ia Broai'!AD35+'[4]7_Xa Ia Tul'!AD35+'[4]8_Xa Chu Mo'!AD35+'[4]9_Xa Ia KDam'!AD35+'[4]10_Off'!AD35+'[4]11_Off'!AD35+'[4]12_Off'!AD35+'[4]13_Off'!AD35+'[4]14_Off'!AD35+'[4]15_Off'!AD35</f>
        <v>0</v>
      </c>
      <c r="AE36" s="304">
        <f>'[4]1_Xa Ia Trok'!AE35+'[4]2_Xa Ia Mron'!AE35+'[4]3_Xa Kim Tan'!AE35+'[4]4_Xa Chu Rang'!AE35+'[4]5_Xa Po To'!AE35+'[4]6_Xa Ia Broai'!AE35+'[4]7_Xa Ia Tul'!AE35+'[4]8_Xa Chu Mo'!AE35+'[4]9_Xa Ia KDam'!AE35+'[4]10_Off'!AE35+'[4]11_Off'!AE35+'[4]12_Off'!AE35+'[4]13_Off'!AE35+'[4]14_Off'!AE35+'[4]15_Off'!AE35</f>
        <v>0</v>
      </c>
      <c r="AF36" s="514">
        <f>'[4]1_Xa Ia Trok'!AF35+'[4]2_Xa Ia Mron'!AF35+'[4]3_Xa Kim Tan'!AF35+'[4]4_Xa Chu Rang'!AF35+'[4]5_Xa Po To'!AF35+'[4]6_Xa Ia Broai'!AF35+'[4]7_Xa Ia Tul'!AF35+'[4]8_Xa Chu Mo'!AF35+'[4]9_Xa Ia KDam'!AF35+'[4]10_Off'!AF35+'[4]11_Off'!AF35+'[4]12_Off'!AF35+'[4]13_Off'!AF35+'[4]14_Off'!AF35+'[4]15_Off'!AF35</f>
        <v>67.87</v>
      </c>
      <c r="AG36" s="304">
        <f>'[4]1_Xa Ia Trok'!AG35+'[4]2_Xa Ia Mron'!AG35+'[4]3_Xa Kim Tan'!AG35+'[4]4_Xa Chu Rang'!AG35+'[4]5_Xa Po To'!AG35+'[4]6_Xa Ia Broai'!AG35+'[4]7_Xa Ia Tul'!AG35+'[4]8_Xa Chu Mo'!AG35+'[4]9_Xa Ia KDam'!AG35+'[4]10_Off'!AG35+'[4]11_Off'!AG35+'[4]12_Off'!AG35+'[4]13_Off'!AG35+'[4]14_Off'!AG35+'[4]15_Off'!AG35</f>
        <v>0</v>
      </c>
      <c r="AH36" s="304">
        <f>'[4]1_Xa Ia Trok'!AH35+'[4]2_Xa Ia Mron'!AH35+'[4]3_Xa Kim Tan'!AH35+'[4]4_Xa Chu Rang'!AH35+'[4]5_Xa Po To'!AH35+'[4]6_Xa Ia Broai'!AH35+'[4]7_Xa Ia Tul'!AH35+'[4]8_Xa Chu Mo'!AH35+'[4]9_Xa Ia KDam'!AH35+'[4]10_Off'!AH35+'[4]11_Off'!AH35+'[4]12_Off'!AH35+'[4]13_Off'!AH35+'[4]14_Off'!AH35+'[4]15_Off'!AH35</f>
        <v>0</v>
      </c>
      <c r="AI36" s="304">
        <f>'[4]1_Xa Ia Trok'!AI35+'[4]2_Xa Ia Mron'!AI35+'[4]3_Xa Kim Tan'!AI35+'[4]4_Xa Chu Rang'!AI35+'[4]5_Xa Po To'!AI35+'[4]6_Xa Ia Broai'!AI35+'[4]7_Xa Ia Tul'!AI35+'[4]8_Xa Chu Mo'!AI35+'[4]9_Xa Ia KDam'!AI35+'[4]10_Off'!AI35+'[4]11_Off'!AI35+'[4]12_Off'!AI35+'[4]13_Off'!AI35+'[4]14_Off'!AI35+'[4]15_Off'!AI35</f>
        <v>0</v>
      </c>
      <c r="AJ36" s="304">
        <f>'[4]1_Xa Ia Trok'!AJ35+'[4]2_Xa Ia Mron'!AJ35+'[4]3_Xa Kim Tan'!AJ35+'[4]4_Xa Chu Rang'!AJ35+'[4]5_Xa Po To'!AJ35+'[4]6_Xa Ia Broai'!AJ35+'[4]7_Xa Ia Tul'!AJ35+'[4]8_Xa Chu Mo'!AJ35+'[4]9_Xa Ia KDam'!AJ35+'[4]10_Off'!AJ35+'[4]11_Off'!AJ35+'[4]12_Off'!AJ35+'[4]13_Off'!AJ35+'[4]14_Off'!AJ35+'[4]15_Off'!AJ35</f>
        <v>0</v>
      </c>
      <c r="AK36" s="304">
        <f>'[4]1_Xa Ia Trok'!AK35+'[4]2_Xa Ia Mron'!AK35+'[4]3_Xa Kim Tan'!AK35+'[4]4_Xa Chu Rang'!AK35+'[4]5_Xa Po To'!AK35+'[4]6_Xa Ia Broai'!AK35+'[4]7_Xa Ia Tul'!AK35+'[4]8_Xa Chu Mo'!AK35+'[4]9_Xa Ia KDam'!AK35+'[4]10_Off'!AK35+'[4]11_Off'!AK35+'[4]12_Off'!AK35+'[4]13_Off'!AK35+'[4]14_Off'!AK35+'[4]15_Off'!AK35</f>
        <v>0</v>
      </c>
      <c r="AL36" s="304">
        <f>'[4]1_Xa Ia Trok'!AL35+'[4]2_Xa Ia Mron'!AL35+'[4]3_Xa Kim Tan'!AL35+'[4]4_Xa Chu Rang'!AL35+'[4]5_Xa Po To'!AL35+'[4]6_Xa Ia Broai'!AL35+'[4]7_Xa Ia Tul'!AL35+'[4]8_Xa Chu Mo'!AL35+'[4]9_Xa Ia KDam'!AL35+'[4]10_Off'!AL35+'[4]11_Off'!AL35+'[4]12_Off'!AL35+'[4]13_Off'!AL35+'[4]14_Off'!AL35+'[4]15_Off'!AL35</f>
        <v>0</v>
      </c>
      <c r="AM36" s="304">
        <f>'[4]1_Xa Ia Trok'!AM35+'[4]2_Xa Ia Mron'!AM35+'[4]3_Xa Kim Tan'!AM35+'[4]4_Xa Chu Rang'!AM35+'[4]5_Xa Po To'!AM35+'[4]6_Xa Ia Broai'!AM35+'[4]7_Xa Ia Tul'!AM35+'[4]8_Xa Chu Mo'!AM35+'[4]9_Xa Ia KDam'!AM35+'[4]10_Off'!AM35+'[4]11_Off'!AM35+'[4]12_Off'!AM35+'[4]13_Off'!AM35+'[4]14_Off'!AM35+'[4]15_Off'!AM35</f>
        <v>0</v>
      </c>
      <c r="AN36" s="304">
        <f>'[4]1_Xa Ia Trok'!AN35+'[4]2_Xa Ia Mron'!AN35+'[4]3_Xa Kim Tan'!AN35+'[4]4_Xa Chu Rang'!AN35+'[4]5_Xa Po To'!AN35+'[4]6_Xa Ia Broai'!AN35+'[4]7_Xa Ia Tul'!AN35+'[4]8_Xa Chu Mo'!AN35+'[4]9_Xa Ia KDam'!AN35+'[4]10_Off'!AN35+'[4]11_Off'!AN35+'[4]12_Off'!AN35+'[4]13_Off'!AN35+'[4]14_Off'!AN35+'[4]15_Off'!AN35</f>
        <v>0</v>
      </c>
      <c r="AO36" s="304">
        <f>'[4]1_Xa Ia Trok'!AO35+'[4]2_Xa Ia Mron'!AO35+'[4]3_Xa Kim Tan'!AO35+'[4]4_Xa Chu Rang'!AO35+'[4]5_Xa Po To'!AO35+'[4]6_Xa Ia Broai'!AO35+'[4]7_Xa Ia Tul'!AO35+'[4]8_Xa Chu Mo'!AO35+'[4]9_Xa Ia KDam'!AO35+'[4]10_Off'!AO35+'[4]11_Off'!AO35+'[4]12_Off'!AO35+'[4]13_Off'!AO35+'[4]14_Off'!AO35+'[4]15_Off'!AO35</f>
        <v>0</v>
      </c>
      <c r="AP36" s="304">
        <f>'[4]1_Xa Ia Trok'!AP35+'[4]2_Xa Ia Mron'!AP35+'[4]3_Xa Kim Tan'!AP35+'[4]4_Xa Chu Rang'!AP35+'[4]5_Xa Po To'!AP35+'[4]6_Xa Ia Broai'!AP35+'[4]7_Xa Ia Tul'!AP35+'[4]8_Xa Chu Mo'!AP35+'[4]9_Xa Ia KDam'!AP35+'[4]10_Off'!AP35+'[4]11_Off'!AP35+'[4]12_Off'!AP35+'[4]13_Off'!AP35+'[4]14_Off'!AP35+'[4]15_Off'!AP35</f>
        <v>0</v>
      </c>
      <c r="AQ36" s="498">
        <f>'[4]1_Xa Ia Trok'!AQ35+'[4]2_Xa Ia Mron'!AQ35+'[4]3_Xa Kim Tan'!AQ35+'[4]4_Xa Chu Rang'!AQ35+'[4]5_Xa Po To'!AQ35+'[4]6_Xa Ia Broai'!AQ35+'[4]7_Xa Ia Tul'!AQ35+'[4]8_Xa Chu Mo'!AQ35+'[4]9_Xa Ia KDam'!AQ35+'[4]10_Off'!AQ35+'[4]11_Off'!AQ35+'[4]12_Off'!AQ35+'[4]13_Off'!AQ35+'[4]14_Off'!AQ35+'[4]15_Off'!AQ35</f>
        <v>0</v>
      </c>
      <c r="AR36" s="304">
        <f t="shared" si="10"/>
        <v>0</v>
      </c>
      <c r="AS36" s="624">
        <f>'[4]1_Xa Ia Trok'!AS35+'[4]2_Xa Ia Mron'!AS35+'[4]3_Xa Kim Tan'!AS35+'[4]4_Xa Chu Rang'!AS35+'[4]5_Xa Po To'!AS35+'[4]6_Xa Ia Broai'!AS35+'[4]7_Xa Ia Tul'!AS35+'[4]8_Xa Chu Mo'!AS35+'[4]9_Xa Ia KDam'!AS35+'[4]10_Off'!AS35+'[4]11_Off'!AS35+'[4]12_Off'!AS35+'[4]13_Off'!AS35+'[4]14_Off'!AS35+'[4]15_Off'!AS35</f>
        <v>67.87</v>
      </c>
      <c r="AU36" s="137">
        <f t="shared" si="8"/>
        <v>0</v>
      </c>
      <c r="AV36" s="137">
        <f>'03 CH'!I37</f>
        <v>67.86999999999999</v>
      </c>
      <c r="AW36" s="137">
        <f t="shared" si="6"/>
        <v>0</v>
      </c>
      <c r="AX36" s="137">
        <f t="shared" si="0"/>
        <v>0</v>
      </c>
      <c r="BA36" s="137">
        <f>'03 CH'!K37</f>
        <v>0</v>
      </c>
      <c r="BC36" s="137">
        <f t="shared" si="7"/>
        <v>0</v>
      </c>
    </row>
    <row r="37" spans="1:56" s="113" customFormat="1" ht="15.95" customHeight="1" x14ac:dyDescent="0.25">
      <c r="A37" s="142">
        <v>2.17</v>
      </c>
      <c r="B37" s="81" t="s">
        <v>78</v>
      </c>
      <c r="C37" s="82" t="s">
        <v>79</v>
      </c>
      <c r="D37" s="304">
        <f>'02 CH'!G48</f>
        <v>0</v>
      </c>
      <c r="E37" s="498">
        <f t="shared" si="9"/>
        <v>0</v>
      </c>
      <c r="F37" s="304">
        <f>'[4]1_Xa Ia Trok'!F36+'[4]2_Xa Ia Mron'!F36+'[4]3_Xa Kim Tan'!F36+'[4]4_Xa Chu Rang'!F36+'[4]5_Xa Po To'!F36+'[4]6_Xa Ia Broai'!F36+'[4]7_Xa Ia Tul'!F36+'[4]8_Xa Chu Mo'!F36+'[4]9_Xa Ia KDam'!F36+'[4]10_Off'!F36+'[4]11_Off'!F36+'[4]12_Off'!F36+'[4]13_Off'!F36+'[4]14_Off'!F36+'[4]15_Off'!F36</f>
        <v>0</v>
      </c>
      <c r="G37" s="304">
        <f>'[4]1_Xa Ia Trok'!G36+'[4]2_Xa Ia Mron'!G36+'[4]3_Xa Kim Tan'!G36+'[4]4_Xa Chu Rang'!G36+'[4]5_Xa Po To'!G36+'[4]6_Xa Ia Broai'!G36+'[4]7_Xa Ia Tul'!G36+'[4]8_Xa Chu Mo'!G36+'[4]9_Xa Ia KDam'!G36+'[4]10_Off'!G36+'[4]11_Off'!G36+'[4]12_Off'!G36+'[4]13_Off'!G36+'[4]14_Off'!G36+'[4]15_Off'!G36</f>
        <v>0</v>
      </c>
      <c r="H37" s="304">
        <f>'[4]1_Xa Ia Trok'!H36+'[4]2_Xa Ia Mron'!H36+'[4]3_Xa Kim Tan'!H36+'[4]4_Xa Chu Rang'!H36+'[4]5_Xa Po To'!H36+'[4]6_Xa Ia Broai'!H36+'[4]7_Xa Ia Tul'!H36+'[4]8_Xa Chu Mo'!H36+'[4]9_Xa Ia KDam'!H36+'[4]10_Off'!H36+'[4]11_Off'!H36+'[4]12_Off'!H36+'[4]13_Off'!H36+'[4]14_Off'!H36+'[4]15_Off'!H36</f>
        <v>0</v>
      </c>
      <c r="I37" s="304">
        <f>'[4]1_Xa Ia Trok'!I36+'[4]2_Xa Ia Mron'!I36+'[4]3_Xa Kim Tan'!I36+'[4]4_Xa Chu Rang'!I36+'[4]5_Xa Po To'!I36+'[4]6_Xa Ia Broai'!I36+'[4]7_Xa Ia Tul'!I36+'[4]8_Xa Chu Mo'!I36+'[4]9_Xa Ia KDam'!I36+'[4]10_Off'!I36+'[4]11_Off'!I36+'[4]12_Off'!I36+'[4]13_Off'!I36+'[4]14_Off'!I36+'[4]15_Off'!I36</f>
        <v>0</v>
      </c>
      <c r="J37" s="304">
        <f>'[4]1_Xa Ia Trok'!J36+'[4]2_Xa Ia Mron'!J36+'[4]3_Xa Kim Tan'!J36+'[4]4_Xa Chu Rang'!J36+'[4]5_Xa Po To'!J36+'[4]6_Xa Ia Broai'!J36+'[4]7_Xa Ia Tul'!J36+'[4]8_Xa Chu Mo'!J36+'[4]9_Xa Ia KDam'!J36+'[4]10_Off'!J36+'[4]11_Off'!J36+'[4]12_Off'!J36+'[4]13_Off'!J36+'[4]14_Off'!J36+'[4]15_Off'!J36</f>
        <v>0</v>
      </c>
      <c r="K37" s="304">
        <f>'[4]1_Xa Ia Trok'!K36+'[4]2_Xa Ia Mron'!K36+'[4]3_Xa Kim Tan'!K36+'[4]4_Xa Chu Rang'!K36+'[4]5_Xa Po To'!K36+'[4]6_Xa Ia Broai'!K36+'[4]7_Xa Ia Tul'!K36+'[4]8_Xa Chu Mo'!K36+'[4]9_Xa Ia KDam'!K36+'[4]10_Off'!K36+'[4]11_Off'!K36+'[4]12_Off'!K36+'[4]13_Off'!K36+'[4]14_Off'!K36+'[4]15_Off'!K36</f>
        <v>0</v>
      </c>
      <c r="L37" s="304">
        <f>'[4]1_Xa Ia Trok'!L36+'[4]2_Xa Ia Mron'!L36+'[4]3_Xa Kim Tan'!L36+'[4]4_Xa Chu Rang'!L36+'[4]5_Xa Po To'!L36+'[4]6_Xa Ia Broai'!L36+'[4]7_Xa Ia Tul'!L36+'[4]8_Xa Chu Mo'!L36+'[4]9_Xa Ia KDam'!L36+'[4]10_Off'!L36+'[4]11_Off'!L36+'[4]12_Off'!L36+'[4]13_Off'!L36+'[4]14_Off'!L36+'[4]15_Off'!L36</f>
        <v>0</v>
      </c>
      <c r="M37" s="304">
        <f>'[4]1_Xa Ia Trok'!M36+'[4]2_Xa Ia Mron'!M36+'[4]3_Xa Kim Tan'!M36+'[4]4_Xa Chu Rang'!M36+'[4]5_Xa Po To'!M36+'[4]6_Xa Ia Broai'!M36+'[4]7_Xa Ia Tul'!M36+'[4]8_Xa Chu Mo'!M36+'[4]9_Xa Ia KDam'!M36+'[4]10_Off'!M36+'[4]11_Off'!M36+'[4]12_Off'!M36+'[4]13_Off'!M36+'[4]14_Off'!M36+'[4]15_Off'!M36</f>
        <v>0</v>
      </c>
      <c r="N37" s="304">
        <f>'[4]1_Xa Ia Trok'!N36+'[4]2_Xa Ia Mron'!N36+'[4]3_Xa Kim Tan'!N36+'[4]4_Xa Chu Rang'!N36+'[4]5_Xa Po To'!N36+'[4]6_Xa Ia Broai'!N36+'[4]7_Xa Ia Tul'!N36+'[4]8_Xa Chu Mo'!N36+'[4]9_Xa Ia KDam'!N36+'[4]10_Off'!N36+'[4]11_Off'!N36+'[4]12_Off'!N36+'[4]13_Off'!N36+'[4]14_Off'!N36+'[4]15_Off'!N36</f>
        <v>0</v>
      </c>
      <c r="O37" s="304">
        <f>'[4]1_Xa Ia Trok'!O36+'[4]2_Xa Ia Mron'!O36+'[4]3_Xa Kim Tan'!O36+'[4]4_Xa Chu Rang'!O36+'[4]5_Xa Po To'!O36+'[4]6_Xa Ia Broai'!O36+'[4]7_Xa Ia Tul'!O36+'[4]8_Xa Chu Mo'!O36+'[4]9_Xa Ia KDam'!O36+'[4]10_Off'!O36+'[4]11_Off'!O36+'[4]12_Off'!O36+'[4]13_Off'!O36+'[4]14_Off'!O36+'[4]15_Off'!O36</f>
        <v>0</v>
      </c>
      <c r="P37" s="498">
        <f>SUM(Q37:AP37)-AG37</f>
        <v>0</v>
      </c>
      <c r="Q37" s="304">
        <f>'[4]1_Xa Ia Trok'!Q36+'[4]2_Xa Ia Mron'!Q36+'[4]3_Xa Kim Tan'!Q36+'[4]4_Xa Chu Rang'!Q36+'[4]5_Xa Po To'!Q36+'[4]6_Xa Ia Broai'!Q36+'[4]7_Xa Ia Tul'!Q36+'[4]8_Xa Chu Mo'!Q36+'[4]9_Xa Ia KDam'!Q36+'[4]10_Off'!Q36+'[4]11_Off'!Q36+'[4]12_Off'!Q36+'[4]13_Off'!Q36+'[4]14_Off'!Q36+'[4]15_Off'!Q36</f>
        <v>0</v>
      </c>
      <c r="R37" s="304">
        <f>'[4]1_Xa Ia Trok'!R36+'[4]2_Xa Ia Mron'!R36+'[4]3_Xa Kim Tan'!R36+'[4]4_Xa Chu Rang'!R36+'[4]5_Xa Po To'!R36+'[4]6_Xa Ia Broai'!R36+'[4]7_Xa Ia Tul'!R36+'[4]8_Xa Chu Mo'!R36+'[4]9_Xa Ia KDam'!R36+'[4]10_Off'!R36+'[4]11_Off'!R36+'[4]12_Off'!R36+'[4]13_Off'!R36+'[4]14_Off'!R36+'[4]15_Off'!R36</f>
        <v>0</v>
      </c>
      <c r="S37" s="304">
        <f>'[4]1_Xa Ia Trok'!S36+'[4]2_Xa Ia Mron'!S36+'[4]3_Xa Kim Tan'!S36+'[4]4_Xa Chu Rang'!S36+'[4]5_Xa Po To'!S36+'[4]6_Xa Ia Broai'!S36+'[4]7_Xa Ia Tul'!S36+'[4]8_Xa Chu Mo'!S36+'[4]9_Xa Ia KDam'!S36+'[4]10_Off'!S36+'[4]11_Off'!S36+'[4]12_Off'!S36+'[4]13_Off'!S36+'[4]14_Off'!S36+'[4]15_Off'!S36</f>
        <v>0</v>
      </c>
      <c r="T37" s="304">
        <f>'[4]1_Xa Ia Trok'!T36+'[4]2_Xa Ia Mron'!T36+'[4]3_Xa Kim Tan'!T36+'[4]4_Xa Chu Rang'!T36+'[4]5_Xa Po To'!T36+'[4]6_Xa Ia Broai'!T36+'[4]7_Xa Ia Tul'!T36+'[4]8_Xa Chu Mo'!T36+'[4]9_Xa Ia KDam'!T36+'[4]10_Off'!T36+'[4]11_Off'!T36+'[4]12_Off'!T36+'[4]13_Off'!T36+'[4]14_Off'!T36+'[4]15_Off'!T36</f>
        <v>0</v>
      </c>
      <c r="U37" s="304">
        <f>'[4]1_Xa Ia Trok'!U36+'[4]2_Xa Ia Mron'!U36+'[4]3_Xa Kim Tan'!U36+'[4]4_Xa Chu Rang'!U36+'[4]5_Xa Po To'!U36+'[4]6_Xa Ia Broai'!U36+'[4]7_Xa Ia Tul'!U36+'[4]8_Xa Chu Mo'!U36+'[4]9_Xa Ia KDam'!U36+'[4]10_Off'!U36+'[4]11_Off'!U36+'[4]12_Off'!U36+'[4]13_Off'!U36+'[4]14_Off'!U36+'[4]15_Off'!U36</f>
        <v>0</v>
      </c>
      <c r="V37" s="304">
        <f>'[4]1_Xa Ia Trok'!V36+'[4]2_Xa Ia Mron'!V36+'[4]3_Xa Kim Tan'!V36+'[4]4_Xa Chu Rang'!V36+'[4]5_Xa Po To'!V36+'[4]6_Xa Ia Broai'!V36+'[4]7_Xa Ia Tul'!V36+'[4]8_Xa Chu Mo'!V36+'[4]9_Xa Ia KDam'!V36+'[4]10_Off'!V36+'[4]11_Off'!V36+'[4]12_Off'!V36+'[4]13_Off'!V36+'[4]14_Off'!V36+'[4]15_Off'!V36</f>
        <v>0</v>
      </c>
      <c r="W37" s="304">
        <f>'[4]1_Xa Ia Trok'!W36+'[4]2_Xa Ia Mron'!W36+'[4]3_Xa Kim Tan'!W36+'[4]4_Xa Chu Rang'!W36+'[4]5_Xa Po To'!W36+'[4]6_Xa Ia Broai'!W36+'[4]7_Xa Ia Tul'!W36+'[4]8_Xa Chu Mo'!W36+'[4]9_Xa Ia KDam'!W36+'[4]10_Off'!W36+'[4]11_Off'!W36+'[4]12_Off'!W36+'[4]13_Off'!W36+'[4]14_Off'!W36+'[4]15_Off'!W36</f>
        <v>0</v>
      </c>
      <c r="X37" s="304">
        <f>'[4]1_Xa Ia Trok'!X36+'[4]2_Xa Ia Mron'!X36+'[4]3_Xa Kim Tan'!X36+'[4]4_Xa Chu Rang'!X36+'[4]5_Xa Po To'!X36+'[4]6_Xa Ia Broai'!X36+'[4]7_Xa Ia Tul'!X36+'[4]8_Xa Chu Mo'!X36+'[4]9_Xa Ia KDam'!X36+'[4]10_Off'!X36+'[4]11_Off'!X36+'[4]12_Off'!X36+'[4]13_Off'!X36+'[4]14_Off'!X36+'[4]15_Off'!X36</f>
        <v>0</v>
      </c>
      <c r="Y37" s="304">
        <f>'[4]1_Xa Ia Trok'!Y36+'[4]2_Xa Ia Mron'!Y36+'[4]3_Xa Kim Tan'!Y36+'[4]4_Xa Chu Rang'!Y36+'[4]5_Xa Po To'!Y36+'[4]6_Xa Ia Broai'!Y36+'[4]7_Xa Ia Tul'!Y36+'[4]8_Xa Chu Mo'!Y36+'[4]9_Xa Ia KDam'!Y36+'[4]10_Off'!Y36+'[4]11_Off'!Y36+'[4]12_Off'!Y36+'[4]13_Off'!Y36+'[4]14_Off'!Y36+'[4]15_Off'!Y36</f>
        <v>0</v>
      </c>
      <c r="Z37" s="304">
        <f>'[4]1_Xa Ia Trok'!Z36+'[4]2_Xa Ia Mron'!Z36+'[4]3_Xa Kim Tan'!Z36+'[4]4_Xa Chu Rang'!Z36+'[4]5_Xa Po To'!Z36+'[4]6_Xa Ia Broai'!Z36+'[4]7_Xa Ia Tul'!Z36+'[4]8_Xa Chu Mo'!Z36+'[4]9_Xa Ia KDam'!Z36+'[4]10_Off'!Z36+'[4]11_Off'!Z36+'[4]12_Off'!Z36+'[4]13_Off'!Z36+'[4]14_Off'!Z36+'[4]15_Off'!Z36</f>
        <v>0</v>
      </c>
      <c r="AA37" s="304">
        <f>'[4]1_Xa Ia Trok'!AA36+'[4]2_Xa Ia Mron'!AA36+'[4]3_Xa Kim Tan'!AA36+'[4]4_Xa Chu Rang'!AA36+'[4]5_Xa Po To'!AA36+'[4]6_Xa Ia Broai'!AA36+'[4]7_Xa Ia Tul'!AA36+'[4]8_Xa Chu Mo'!AA36+'[4]9_Xa Ia KDam'!AA36+'[4]10_Off'!AA36+'[4]11_Off'!AA36+'[4]12_Off'!AA36+'[4]13_Off'!AA36+'[4]14_Off'!AA36+'[4]15_Off'!AA36</f>
        <v>0</v>
      </c>
      <c r="AB37" s="304">
        <f>'[4]1_Xa Ia Trok'!AB36+'[4]2_Xa Ia Mron'!AB36+'[4]3_Xa Kim Tan'!AB36+'[4]4_Xa Chu Rang'!AB36+'[4]5_Xa Po To'!AB36+'[4]6_Xa Ia Broai'!AB36+'[4]7_Xa Ia Tul'!AB36+'[4]8_Xa Chu Mo'!AB36+'[4]9_Xa Ia KDam'!AB36+'[4]10_Off'!AB36+'[4]11_Off'!AB36+'[4]12_Off'!AB36+'[4]13_Off'!AB36+'[4]14_Off'!AB36+'[4]15_Off'!AB36</f>
        <v>0</v>
      </c>
      <c r="AC37" s="304">
        <f>'[4]1_Xa Ia Trok'!AC36+'[4]2_Xa Ia Mron'!AC36+'[4]3_Xa Kim Tan'!AC36+'[4]4_Xa Chu Rang'!AC36+'[4]5_Xa Po To'!AC36+'[4]6_Xa Ia Broai'!AC36+'[4]7_Xa Ia Tul'!AC36+'[4]8_Xa Chu Mo'!AC36+'[4]9_Xa Ia KDam'!AC36+'[4]10_Off'!AC36+'[4]11_Off'!AC36+'[4]12_Off'!AC36+'[4]13_Off'!AC36+'[4]14_Off'!AC36+'[4]15_Off'!AC36</f>
        <v>0</v>
      </c>
      <c r="AD37" s="304">
        <f>'[4]1_Xa Ia Trok'!AD36+'[4]2_Xa Ia Mron'!AD36+'[4]3_Xa Kim Tan'!AD36+'[4]4_Xa Chu Rang'!AD36+'[4]5_Xa Po To'!AD36+'[4]6_Xa Ia Broai'!AD36+'[4]7_Xa Ia Tul'!AD36+'[4]8_Xa Chu Mo'!AD36+'[4]9_Xa Ia KDam'!AD36+'[4]10_Off'!AD36+'[4]11_Off'!AD36+'[4]12_Off'!AD36+'[4]13_Off'!AD36+'[4]14_Off'!AD36+'[4]15_Off'!AD36</f>
        <v>0</v>
      </c>
      <c r="AE37" s="304">
        <f>'[4]1_Xa Ia Trok'!AE36+'[4]2_Xa Ia Mron'!AE36+'[4]3_Xa Kim Tan'!AE36+'[4]4_Xa Chu Rang'!AE36+'[4]5_Xa Po To'!AE36+'[4]6_Xa Ia Broai'!AE36+'[4]7_Xa Ia Tul'!AE36+'[4]8_Xa Chu Mo'!AE36+'[4]9_Xa Ia KDam'!AE36+'[4]10_Off'!AE36+'[4]11_Off'!AE36+'[4]12_Off'!AE36+'[4]13_Off'!AE36+'[4]14_Off'!AE36+'[4]15_Off'!AE36</f>
        <v>0</v>
      </c>
      <c r="AF37" s="304">
        <f>'[4]1_Xa Ia Trok'!AF36+'[4]2_Xa Ia Mron'!AF36+'[4]3_Xa Kim Tan'!AF36+'[4]4_Xa Chu Rang'!AF36+'[4]5_Xa Po To'!AF36+'[4]6_Xa Ia Broai'!AF36+'[4]7_Xa Ia Tul'!AF36+'[4]8_Xa Chu Mo'!AF36+'[4]9_Xa Ia KDam'!AF36+'[4]10_Off'!AF36+'[4]11_Off'!AF36+'[4]12_Off'!AF36+'[4]13_Off'!AF36+'[4]14_Off'!AF36+'[4]15_Off'!AF36</f>
        <v>0</v>
      </c>
      <c r="AG37" s="514">
        <f>'[4]1_Xa Ia Trok'!AG36+'[4]2_Xa Ia Mron'!AG36+'[4]3_Xa Kim Tan'!AG36+'[4]4_Xa Chu Rang'!AG36+'[4]5_Xa Po To'!AG36+'[4]6_Xa Ia Broai'!AG36+'[4]7_Xa Ia Tul'!AG36+'[4]8_Xa Chu Mo'!AG36+'[4]9_Xa Ia KDam'!AG36+'[4]10_Off'!AG36+'[4]11_Off'!AG36+'[4]12_Off'!AG36+'[4]13_Off'!AG36+'[4]14_Off'!AG36+'[4]15_Off'!AG36</f>
        <v>0</v>
      </c>
      <c r="AH37" s="304">
        <f>'[4]1_Xa Ia Trok'!AH36+'[4]2_Xa Ia Mron'!AH36+'[4]3_Xa Kim Tan'!AH36+'[4]4_Xa Chu Rang'!AH36+'[4]5_Xa Po To'!AH36+'[4]6_Xa Ia Broai'!AH36+'[4]7_Xa Ia Tul'!AH36+'[4]8_Xa Chu Mo'!AH36+'[4]9_Xa Ia KDam'!AH36+'[4]10_Off'!AH36+'[4]11_Off'!AH36+'[4]12_Off'!AH36+'[4]13_Off'!AH36+'[4]14_Off'!AH36+'[4]15_Off'!AH36</f>
        <v>0</v>
      </c>
      <c r="AI37" s="304">
        <f>'[4]1_Xa Ia Trok'!AI36+'[4]2_Xa Ia Mron'!AI36+'[4]3_Xa Kim Tan'!AI36+'[4]4_Xa Chu Rang'!AI36+'[4]5_Xa Po To'!AI36+'[4]6_Xa Ia Broai'!AI36+'[4]7_Xa Ia Tul'!AI36+'[4]8_Xa Chu Mo'!AI36+'[4]9_Xa Ia KDam'!AI36+'[4]10_Off'!AI36+'[4]11_Off'!AI36+'[4]12_Off'!AI36+'[4]13_Off'!AI36+'[4]14_Off'!AI36+'[4]15_Off'!AI36</f>
        <v>0</v>
      </c>
      <c r="AJ37" s="304">
        <f>'[4]1_Xa Ia Trok'!AJ36+'[4]2_Xa Ia Mron'!AJ36+'[4]3_Xa Kim Tan'!AJ36+'[4]4_Xa Chu Rang'!AJ36+'[4]5_Xa Po To'!AJ36+'[4]6_Xa Ia Broai'!AJ36+'[4]7_Xa Ia Tul'!AJ36+'[4]8_Xa Chu Mo'!AJ36+'[4]9_Xa Ia KDam'!AJ36+'[4]10_Off'!AJ36+'[4]11_Off'!AJ36+'[4]12_Off'!AJ36+'[4]13_Off'!AJ36+'[4]14_Off'!AJ36+'[4]15_Off'!AJ36</f>
        <v>0</v>
      </c>
      <c r="AK37" s="304">
        <f>'[4]1_Xa Ia Trok'!AK36+'[4]2_Xa Ia Mron'!AK36+'[4]3_Xa Kim Tan'!AK36+'[4]4_Xa Chu Rang'!AK36+'[4]5_Xa Po To'!AK36+'[4]6_Xa Ia Broai'!AK36+'[4]7_Xa Ia Tul'!AK36+'[4]8_Xa Chu Mo'!AK36+'[4]9_Xa Ia KDam'!AK36+'[4]10_Off'!AK36+'[4]11_Off'!AK36+'[4]12_Off'!AK36+'[4]13_Off'!AK36+'[4]14_Off'!AK36+'[4]15_Off'!AK36</f>
        <v>0</v>
      </c>
      <c r="AL37" s="304">
        <f>'[4]1_Xa Ia Trok'!AL36+'[4]2_Xa Ia Mron'!AL36+'[4]3_Xa Kim Tan'!AL36+'[4]4_Xa Chu Rang'!AL36+'[4]5_Xa Po To'!AL36+'[4]6_Xa Ia Broai'!AL36+'[4]7_Xa Ia Tul'!AL36+'[4]8_Xa Chu Mo'!AL36+'[4]9_Xa Ia KDam'!AL36+'[4]10_Off'!AL36+'[4]11_Off'!AL36+'[4]12_Off'!AL36+'[4]13_Off'!AL36+'[4]14_Off'!AL36+'[4]15_Off'!AL36</f>
        <v>0</v>
      </c>
      <c r="AM37" s="304">
        <f>'[4]1_Xa Ia Trok'!AM36+'[4]2_Xa Ia Mron'!AM36+'[4]3_Xa Kim Tan'!AM36+'[4]4_Xa Chu Rang'!AM36+'[4]5_Xa Po To'!AM36+'[4]6_Xa Ia Broai'!AM36+'[4]7_Xa Ia Tul'!AM36+'[4]8_Xa Chu Mo'!AM36+'[4]9_Xa Ia KDam'!AM36+'[4]10_Off'!AM36+'[4]11_Off'!AM36+'[4]12_Off'!AM36+'[4]13_Off'!AM36+'[4]14_Off'!AM36+'[4]15_Off'!AM36</f>
        <v>0</v>
      </c>
      <c r="AN37" s="304">
        <f>'[4]1_Xa Ia Trok'!AN36+'[4]2_Xa Ia Mron'!AN36+'[4]3_Xa Kim Tan'!AN36+'[4]4_Xa Chu Rang'!AN36+'[4]5_Xa Po To'!AN36+'[4]6_Xa Ia Broai'!AN36+'[4]7_Xa Ia Tul'!AN36+'[4]8_Xa Chu Mo'!AN36+'[4]9_Xa Ia KDam'!AN36+'[4]10_Off'!AN36+'[4]11_Off'!AN36+'[4]12_Off'!AN36+'[4]13_Off'!AN36+'[4]14_Off'!AN36+'[4]15_Off'!AN36</f>
        <v>0</v>
      </c>
      <c r="AO37" s="304">
        <f>'[4]1_Xa Ia Trok'!AO36+'[4]2_Xa Ia Mron'!AO36+'[4]3_Xa Kim Tan'!AO36+'[4]4_Xa Chu Rang'!AO36+'[4]5_Xa Po To'!AO36+'[4]6_Xa Ia Broai'!AO36+'[4]7_Xa Ia Tul'!AO36+'[4]8_Xa Chu Mo'!AO36+'[4]9_Xa Ia KDam'!AO36+'[4]10_Off'!AO36+'[4]11_Off'!AO36+'[4]12_Off'!AO36+'[4]13_Off'!AO36+'[4]14_Off'!AO36+'[4]15_Off'!AO36</f>
        <v>0</v>
      </c>
      <c r="AP37" s="304">
        <f>'[4]1_Xa Ia Trok'!AP36+'[4]2_Xa Ia Mron'!AP36+'[4]3_Xa Kim Tan'!AP36+'[4]4_Xa Chu Rang'!AP36+'[4]5_Xa Po To'!AP36+'[4]6_Xa Ia Broai'!AP36+'[4]7_Xa Ia Tul'!AP36+'[4]8_Xa Chu Mo'!AP36+'[4]9_Xa Ia KDam'!AP36+'[4]10_Off'!AP36+'[4]11_Off'!AP36+'[4]12_Off'!AP36+'[4]13_Off'!AP36+'[4]14_Off'!AP36+'[4]15_Off'!AP36</f>
        <v>0</v>
      </c>
      <c r="AQ37" s="498">
        <f>'[4]1_Xa Ia Trok'!AQ36+'[4]2_Xa Ia Mron'!AQ36+'[4]3_Xa Kim Tan'!AQ36+'[4]4_Xa Chu Rang'!AQ36+'[4]5_Xa Po To'!AQ36+'[4]6_Xa Ia Broai'!AQ36+'[4]7_Xa Ia Tul'!AQ36+'[4]8_Xa Chu Mo'!AQ36+'[4]9_Xa Ia KDam'!AQ36+'[4]10_Off'!AQ36+'[4]11_Off'!AQ36+'[4]12_Off'!AQ36+'[4]13_Off'!AQ36+'[4]14_Off'!AQ36+'[4]15_Off'!AQ36</f>
        <v>0</v>
      </c>
      <c r="AR37" s="304">
        <f t="shared" si="10"/>
        <v>0</v>
      </c>
      <c r="AS37" s="304">
        <f>'[4]1_Xa Ia Trok'!AS36+'[4]2_Xa Ia Mron'!AS36+'[4]3_Xa Kim Tan'!AS36+'[4]4_Xa Chu Rang'!AS36+'[4]5_Xa Po To'!AS36+'[4]6_Xa Ia Broai'!AS36+'[4]7_Xa Ia Tul'!AS36+'[4]8_Xa Chu Mo'!AS36+'[4]9_Xa Ia KDam'!AS36+'[4]10_Off'!AS36+'[4]11_Off'!AS36+'[4]12_Off'!AS36+'[4]13_Off'!AS36+'[4]14_Off'!AS36+'[4]15_Off'!AS36</f>
        <v>0</v>
      </c>
      <c r="AU37" s="137">
        <f t="shared" si="8"/>
        <v>0</v>
      </c>
      <c r="AV37" s="137">
        <f>'03 CH'!I38</f>
        <v>0</v>
      </c>
      <c r="AW37" s="137">
        <f t="shared" si="6"/>
        <v>0</v>
      </c>
      <c r="AX37" s="137">
        <f t="shared" si="0"/>
        <v>0</v>
      </c>
      <c r="BA37" s="137">
        <f>'03 CH'!K38</f>
        <v>0</v>
      </c>
      <c r="BC37" s="137">
        <f t="shared" si="7"/>
        <v>0</v>
      </c>
    </row>
    <row r="38" spans="1:56" s="113" customFormat="1" ht="15.95" customHeight="1" x14ac:dyDescent="0.25">
      <c r="A38" s="142">
        <v>2.1800000000000002</v>
      </c>
      <c r="B38" s="81" t="s">
        <v>80</v>
      </c>
      <c r="C38" s="82" t="s">
        <v>81</v>
      </c>
      <c r="D38" s="304">
        <f>'02 CH'!G49</f>
        <v>2.881602</v>
      </c>
      <c r="E38" s="498">
        <f t="shared" si="9"/>
        <v>0</v>
      </c>
      <c r="F38" s="304">
        <f>'[4]1_Xa Ia Trok'!F37+'[4]2_Xa Ia Mron'!F37+'[4]3_Xa Kim Tan'!F37+'[4]4_Xa Chu Rang'!F37+'[4]5_Xa Po To'!F37+'[4]6_Xa Ia Broai'!F37+'[4]7_Xa Ia Tul'!F37+'[4]8_Xa Chu Mo'!F37+'[4]9_Xa Ia KDam'!F37+'[4]10_Off'!F37+'[4]11_Off'!F37+'[4]12_Off'!F37+'[4]13_Off'!F37+'[4]14_Off'!F37+'[4]15_Off'!F37</f>
        <v>0</v>
      </c>
      <c r="G38" s="304">
        <f>'[4]1_Xa Ia Trok'!G37+'[4]2_Xa Ia Mron'!G37+'[4]3_Xa Kim Tan'!G37+'[4]4_Xa Chu Rang'!G37+'[4]5_Xa Po To'!G37+'[4]6_Xa Ia Broai'!G37+'[4]7_Xa Ia Tul'!G37+'[4]8_Xa Chu Mo'!G37+'[4]9_Xa Ia KDam'!G37+'[4]10_Off'!G37+'[4]11_Off'!G37+'[4]12_Off'!G37+'[4]13_Off'!G37+'[4]14_Off'!G37+'[4]15_Off'!G37</f>
        <v>0</v>
      </c>
      <c r="H38" s="304">
        <f>'[4]1_Xa Ia Trok'!H37+'[4]2_Xa Ia Mron'!H37+'[4]3_Xa Kim Tan'!H37+'[4]4_Xa Chu Rang'!H37+'[4]5_Xa Po To'!H37+'[4]6_Xa Ia Broai'!H37+'[4]7_Xa Ia Tul'!H37+'[4]8_Xa Chu Mo'!H37+'[4]9_Xa Ia KDam'!H37+'[4]10_Off'!H37+'[4]11_Off'!H37+'[4]12_Off'!H37+'[4]13_Off'!H37+'[4]14_Off'!H37+'[4]15_Off'!H37</f>
        <v>0</v>
      </c>
      <c r="I38" s="304">
        <f>'[4]1_Xa Ia Trok'!I37+'[4]2_Xa Ia Mron'!I37+'[4]3_Xa Kim Tan'!I37+'[4]4_Xa Chu Rang'!I37+'[4]5_Xa Po To'!I37+'[4]6_Xa Ia Broai'!I37+'[4]7_Xa Ia Tul'!I37+'[4]8_Xa Chu Mo'!I37+'[4]9_Xa Ia KDam'!I37+'[4]10_Off'!I37+'[4]11_Off'!I37+'[4]12_Off'!I37+'[4]13_Off'!I37+'[4]14_Off'!I37+'[4]15_Off'!I37</f>
        <v>0</v>
      </c>
      <c r="J38" s="304">
        <f>'[4]1_Xa Ia Trok'!J37+'[4]2_Xa Ia Mron'!J37+'[4]3_Xa Kim Tan'!J37+'[4]4_Xa Chu Rang'!J37+'[4]5_Xa Po To'!J37+'[4]6_Xa Ia Broai'!J37+'[4]7_Xa Ia Tul'!J37+'[4]8_Xa Chu Mo'!J37+'[4]9_Xa Ia KDam'!J37+'[4]10_Off'!J37+'[4]11_Off'!J37+'[4]12_Off'!J37+'[4]13_Off'!J37+'[4]14_Off'!J37+'[4]15_Off'!J37</f>
        <v>0</v>
      </c>
      <c r="K38" s="304">
        <f>'[4]1_Xa Ia Trok'!K37+'[4]2_Xa Ia Mron'!K37+'[4]3_Xa Kim Tan'!K37+'[4]4_Xa Chu Rang'!K37+'[4]5_Xa Po To'!K37+'[4]6_Xa Ia Broai'!K37+'[4]7_Xa Ia Tul'!K37+'[4]8_Xa Chu Mo'!K37+'[4]9_Xa Ia KDam'!K37+'[4]10_Off'!K37+'[4]11_Off'!K37+'[4]12_Off'!K37+'[4]13_Off'!K37+'[4]14_Off'!K37+'[4]15_Off'!K37</f>
        <v>0</v>
      </c>
      <c r="L38" s="304">
        <f>'[4]1_Xa Ia Trok'!L37+'[4]2_Xa Ia Mron'!L37+'[4]3_Xa Kim Tan'!L37+'[4]4_Xa Chu Rang'!L37+'[4]5_Xa Po To'!L37+'[4]6_Xa Ia Broai'!L37+'[4]7_Xa Ia Tul'!L37+'[4]8_Xa Chu Mo'!L37+'[4]9_Xa Ia KDam'!L37+'[4]10_Off'!L37+'[4]11_Off'!L37+'[4]12_Off'!L37+'[4]13_Off'!L37+'[4]14_Off'!L37+'[4]15_Off'!L37</f>
        <v>0</v>
      </c>
      <c r="M38" s="304">
        <f>'[4]1_Xa Ia Trok'!M37+'[4]2_Xa Ia Mron'!M37+'[4]3_Xa Kim Tan'!M37+'[4]4_Xa Chu Rang'!M37+'[4]5_Xa Po To'!M37+'[4]6_Xa Ia Broai'!M37+'[4]7_Xa Ia Tul'!M37+'[4]8_Xa Chu Mo'!M37+'[4]9_Xa Ia KDam'!M37+'[4]10_Off'!M37+'[4]11_Off'!M37+'[4]12_Off'!M37+'[4]13_Off'!M37+'[4]14_Off'!M37+'[4]15_Off'!M37</f>
        <v>0</v>
      </c>
      <c r="N38" s="304">
        <f>'[4]1_Xa Ia Trok'!N37+'[4]2_Xa Ia Mron'!N37+'[4]3_Xa Kim Tan'!N37+'[4]4_Xa Chu Rang'!N37+'[4]5_Xa Po To'!N37+'[4]6_Xa Ia Broai'!N37+'[4]7_Xa Ia Tul'!N37+'[4]8_Xa Chu Mo'!N37+'[4]9_Xa Ia KDam'!N37+'[4]10_Off'!N37+'[4]11_Off'!N37+'[4]12_Off'!N37+'[4]13_Off'!N37+'[4]14_Off'!N37+'[4]15_Off'!N37</f>
        <v>0</v>
      </c>
      <c r="O38" s="304">
        <f>'[4]1_Xa Ia Trok'!O37+'[4]2_Xa Ia Mron'!O37+'[4]3_Xa Kim Tan'!O37+'[4]4_Xa Chu Rang'!O37+'[4]5_Xa Po To'!O37+'[4]6_Xa Ia Broai'!O37+'[4]7_Xa Ia Tul'!O37+'[4]8_Xa Chu Mo'!O37+'[4]9_Xa Ia KDam'!O37+'[4]10_Off'!O37+'[4]11_Off'!O37+'[4]12_Off'!O37+'[4]13_Off'!O37+'[4]14_Off'!O37+'[4]15_Off'!O37</f>
        <v>0</v>
      </c>
      <c r="P38" s="498">
        <f>SUM(Q38:AP38)-AH38</f>
        <v>0</v>
      </c>
      <c r="Q38" s="304">
        <f>'[4]1_Xa Ia Trok'!Q37+'[4]2_Xa Ia Mron'!Q37+'[4]3_Xa Kim Tan'!Q37+'[4]4_Xa Chu Rang'!Q37+'[4]5_Xa Po To'!Q37+'[4]6_Xa Ia Broai'!Q37+'[4]7_Xa Ia Tul'!Q37+'[4]8_Xa Chu Mo'!Q37+'[4]9_Xa Ia KDam'!Q37+'[4]10_Off'!Q37+'[4]11_Off'!Q37+'[4]12_Off'!Q37+'[4]13_Off'!Q37+'[4]14_Off'!Q37+'[4]15_Off'!Q37</f>
        <v>0</v>
      </c>
      <c r="R38" s="304">
        <f>'[4]1_Xa Ia Trok'!R37+'[4]2_Xa Ia Mron'!R37+'[4]3_Xa Kim Tan'!R37+'[4]4_Xa Chu Rang'!R37+'[4]5_Xa Po To'!R37+'[4]6_Xa Ia Broai'!R37+'[4]7_Xa Ia Tul'!R37+'[4]8_Xa Chu Mo'!R37+'[4]9_Xa Ia KDam'!R37+'[4]10_Off'!R37+'[4]11_Off'!R37+'[4]12_Off'!R37+'[4]13_Off'!R37+'[4]14_Off'!R37+'[4]15_Off'!R37</f>
        <v>0</v>
      </c>
      <c r="S38" s="304">
        <f>'[4]1_Xa Ia Trok'!S37+'[4]2_Xa Ia Mron'!S37+'[4]3_Xa Kim Tan'!S37+'[4]4_Xa Chu Rang'!S37+'[4]5_Xa Po To'!S37+'[4]6_Xa Ia Broai'!S37+'[4]7_Xa Ia Tul'!S37+'[4]8_Xa Chu Mo'!S37+'[4]9_Xa Ia KDam'!S37+'[4]10_Off'!S37+'[4]11_Off'!S37+'[4]12_Off'!S37+'[4]13_Off'!S37+'[4]14_Off'!S37+'[4]15_Off'!S37</f>
        <v>0</v>
      </c>
      <c r="T38" s="304">
        <f>'[4]1_Xa Ia Trok'!T37+'[4]2_Xa Ia Mron'!T37+'[4]3_Xa Kim Tan'!T37+'[4]4_Xa Chu Rang'!T37+'[4]5_Xa Po To'!T37+'[4]6_Xa Ia Broai'!T37+'[4]7_Xa Ia Tul'!T37+'[4]8_Xa Chu Mo'!T37+'[4]9_Xa Ia KDam'!T37+'[4]10_Off'!T37+'[4]11_Off'!T37+'[4]12_Off'!T37+'[4]13_Off'!T37+'[4]14_Off'!T37+'[4]15_Off'!T37</f>
        <v>0</v>
      </c>
      <c r="U38" s="304">
        <f>'[4]1_Xa Ia Trok'!U37+'[4]2_Xa Ia Mron'!U37+'[4]3_Xa Kim Tan'!U37+'[4]4_Xa Chu Rang'!U37+'[4]5_Xa Po To'!U37+'[4]6_Xa Ia Broai'!U37+'[4]7_Xa Ia Tul'!U37+'[4]8_Xa Chu Mo'!U37+'[4]9_Xa Ia KDam'!U37+'[4]10_Off'!U37+'[4]11_Off'!U37+'[4]12_Off'!U37+'[4]13_Off'!U37+'[4]14_Off'!U37+'[4]15_Off'!U37</f>
        <v>0</v>
      </c>
      <c r="V38" s="304">
        <f>'[4]1_Xa Ia Trok'!V37+'[4]2_Xa Ia Mron'!V37+'[4]3_Xa Kim Tan'!V37+'[4]4_Xa Chu Rang'!V37+'[4]5_Xa Po To'!V37+'[4]6_Xa Ia Broai'!V37+'[4]7_Xa Ia Tul'!V37+'[4]8_Xa Chu Mo'!V37+'[4]9_Xa Ia KDam'!V37+'[4]10_Off'!V37+'[4]11_Off'!V37+'[4]12_Off'!V37+'[4]13_Off'!V37+'[4]14_Off'!V37+'[4]15_Off'!V37</f>
        <v>0</v>
      </c>
      <c r="W38" s="304">
        <f>'[4]1_Xa Ia Trok'!W37+'[4]2_Xa Ia Mron'!W37+'[4]3_Xa Kim Tan'!W37+'[4]4_Xa Chu Rang'!W37+'[4]5_Xa Po To'!W37+'[4]6_Xa Ia Broai'!W37+'[4]7_Xa Ia Tul'!W37+'[4]8_Xa Chu Mo'!W37+'[4]9_Xa Ia KDam'!W37+'[4]10_Off'!W37+'[4]11_Off'!W37+'[4]12_Off'!W37+'[4]13_Off'!W37+'[4]14_Off'!W37+'[4]15_Off'!W37</f>
        <v>0</v>
      </c>
      <c r="X38" s="304">
        <f>'[4]1_Xa Ia Trok'!X37+'[4]2_Xa Ia Mron'!X37+'[4]3_Xa Kim Tan'!X37+'[4]4_Xa Chu Rang'!X37+'[4]5_Xa Po To'!X37+'[4]6_Xa Ia Broai'!X37+'[4]7_Xa Ia Tul'!X37+'[4]8_Xa Chu Mo'!X37+'[4]9_Xa Ia KDam'!X37+'[4]10_Off'!X37+'[4]11_Off'!X37+'[4]12_Off'!X37+'[4]13_Off'!X37+'[4]14_Off'!X37+'[4]15_Off'!X37</f>
        <v>0</v>
      </c>
      <c r="Y38" s="304">
        <f>'[4]1_Xa Ia Trok'!Y37+'[4]2_Xa Ia Mron'!Y37+'[4]3_Xa Kim Tan'!Y37+'[4]4_Xa Chu Rang'!Y37+'[4]5_Xa Po To'!Y37+'[4]6_Xa Ia Broai'!Y37+'[4]7_Xa Ia Tul'!Y37+'[4]8_Xa Chu Mo'!Y37+'[4]9_Xa Ia KDam'!Y37+'[4]10_Off'!Y37+'[4]11_Off'!Y37+'[4]12_Off'!Y37+'[4]13_Off'!Y37+'[4]14_Off'!Y37+'[4]15_Off'!Y37</f>
        <v>0</v>
      </c>
      <c r="Z38" s="304">
        <f>'[4]1_Xa Ia Trok'!Z37+'[4]2_Xa Ia Mron'!Z37+'[4]3_Xa Kim Tan'!Z37+'[4]4_Xa Chu Rang'!Z37+'[4]5_Xa Po To'!Z37+'[4]6_Xa Ia Broai'!Z37+'[4]7_Xa Ia Tul'!Z37+'[4]8_Xa Chu Mo'!Z37+'[4]9_Xa Ia KDam'!Z37+'[4]10_Off'!Z37+'[4]11_Off'!Z37+'[4]12_Off'!Z37+'[4]13_Off'!Z37+'[4]14_Off'!Z37+'[4]15_Off'!Z37</f>
        <v>0</v>
      </c>
      <c r="AA38" s="304">
        <f>'[4]1_Xa Ia Trok'!AA37+'[4]2_Xa Ia Mron'!AA37+'[4]3_Xa Kim Tan'!AA37+'[4]4_Xa Chu Rang'!AA37+'[4]5_Xa Po To'!AA37+'[4]6_Xa Ia Broai'!AA37+'[4]7_Xa Ia Tul'!AA37+'[4]8_Xa Chu Mo'!AA37+'[4]9_Xa Ia KDam'!AA37+'[4]10_Off'!AA37+'[4]11_Off'!AA37+'[4]12_Off'!AA37+'[4]13_Off'!AA37+'[4]14_Off'!AA37+'[4]15_Off'!AA37</f>
        <v>0</v>
      </c>
      <c r="AB38" s="304">
        <f>'[4]1_Xa Ia Trok'!AB37+'[4]2_Xa Ia Mron'!AB37+'[4]3_Xa Kim Tan'!AB37+'[4]4_Xa Chu Rang'!AB37+'[4]5_Xa Po To'!AB37+'[4]6_Xa Ia Broai'!AB37+'[4]7_Xa Ia Tul'!AB37+'[4]8_Xa Chu Mo'!AB37+'[4]9_Xa Ia KDam'!AB37+'[4]10_Off'!AB37+'[4]11_Off'!AB37+'[4]12_Off'!AB37+'[4]13_Off'!AB37+'[4]14_Off'!AB37+'[4]15_Off'!AB37</f>
        <v>0</v>
      </c>
      <c r="AC38" s="304">
        <f>'[4]1_Xa Ia Trok'!AC37+'[4]2_Xa Ia Mron'!AC37+'[4]3_Xa Kim Tan'!AC37+'[4]4_Xa Chu Rang'!AC37+'[4]5_Xa Po To'!AC37+'[4]6_Xa Ia Broai'!AC37+'[4]7_Xa Ia Tul'!AC37+'[4]8_Xa Chu Mo'!AC37+'[4]9_Xa Ia KDam'!AC37+'[4]10_Off'!AC37+'[4]11_Off'!AC37+'[4]12_Off'!AC37+'[4]13_Off'!AC37+'[4]14_Off'!AC37+'[4]15_Off'!AC37</f>
        <v>0</v>
      </c>
      <c r="AD38" s="304">
        <f>'[4]1_Xa Ia Trok'!AD37+'[4]2_Xa Ia Mron'!AD37+'[4]3_Xa Kim Tan'!AD37+'[4]4_Xa Chu Rang'!AD37+'[4]5_Xa Po To'!AD37+'[4]6_Xa Ia Broai'!AD37+'[4]7_Xa Ia Tul'!AD37+'[4]8_Xa Chu Mo'!AD37+'[4]9_Xa Ia KDam'!AD37+'[4]10_Off'!AD37+'[4]11_Off'!AD37+'[4]12_Off'!AD37+'[4]13_Off'!AD37+'[4]14_Off'!AD37+'[4]15_Off'!AD37</f>
        <v>0</v>
      </c>
      <c r="AE38" s="304">
        <f>'[4]1_Xa Ia Trok'!AE37+'[4]2_Xa Ia Mron'!AE37+'[4]3_Xa Kim Tan'!AE37+'[4]4_Xa Chu Rang'!AE37+'[4]5_Xa Po To'!AE37+'[4]6_Xa Ia Broai'!AE37+'[4]7_Xa Ia Tul'!AE37+'[4]8_Xa Chu Mo'!AE37+'[4]9_Xa Ia KDam'!AE37+'[4]10_Off'!AE37+'[4]11_Off'!AE37+'[4]12_Off'!AE37+'[4]13_Off'!AE37+'[4]14_Off'!AE37+'[4]15_Off'!AE37</f>
        <v>0</v>
      </c>
      <c r="AF38" s="304">
        <f>'[4]1_Xa Ia Trok'!AF37+'[4]2_Xa Ia Mron'!AF37+'[4]3_Xa Kim Tan'!AF37+'[4]4_Xa Chu Rang'!AF37+'[4]5_Xa Po To'!AF37+'[4]6_Xa Ia Broai'!AF37+'[4]7_Xa Ia Tul'!AF37+'[4]8_Xa Chu Mo'!AF37+'[4]9_Xa Ia KDam'!AF37+'[4]10_Off'!AF37+'[4]11_Off'!AF37+'[4]12_Off'!AF37+'[4]13_Off'!AF37+'[4]14_Off'!AF37+'[4]15_Off'!AF37</f>
        <v>0</v>
      </c>
      <c r="AG38" s="304">
        <f>'[4]1_Xa Ia Trok'!AG37+'[4]2_Xa Ia Mron'!AG37+'[4]3_Xa Kim Tan'!AG37+'[4]4_Xa Chu Rang'!AG37+'[4]5_Xa Po To'!AG37+'[4]6_Xa Ia Broai'!AG37+'[4]7_Xa Ia Tul'!AG37+'[4]8_Xa Chu Mo'!AG37+'[4]9_Xa Ia KDam'!AG37+'[4]10_Off'!AG37+'[4]11_Off'!AG37+'[4]12_Off'!AG37+'[4]13_Off'!AG37+'[4]14_Off'!AG37+'[4]15_Off'!AG37</f>
        <v>0</v>
      </c>
      <c r="AH38" s="514">
        <f>'[4]1_Xa Ia Trok'!AH37+'[4]2_Xa Ia Mron'!AH37+'[4]3_Xa Kim Tan'!AH37+'[4]4_Xa Chu Rang'!AH37+'[4]5_Xa Po To'!AH37+'[4]6_Xa Ia Broai'!AH37+'[4]7_Xa Ia Tul'!AH37+'[4]8_Xa Chu Mo'!AH37+'[4]9_Xa Ia KDam'!AH37+'[4]10_Off'!AH37+'[4]11_Off'!AH37+'[4]12_Off'!AH37+'[4]13_Off'!AH37+'[4]14_Off'!AH37+'[4]15_Off'!AH37</f>
        <v>2.881602</v>
      </c>
      <c r="AI38" s="304">
        <f>'[4]1_Xa Ia Trok'!AI37+'[4]2_Xa Ia Mron'!AI37+'[4]3_Xa Kim Tan'!AI37+'[4]4_Xa Chu Rang'!AI37+'[4]5_Xa Po To'!AI37+'[4]6_Xa Ia Broai'!AI37+'[4]7_Xa Ia Tul'!AI37+'[4]8_Xa Chu Mo'!AI37+'[4]9_Xa Ia KDam'!AI37+'[4]10_Off'!AI37+'[4]11_Off'!AI37+'[4]12_Off'!AI37+'[4]13_Off'!AI37+'[4]14_Off'!AI37+'[4]15_Off'!AI37</f>
        <v>0</v>
      </c>
      <c r="AJ38" s="304">
        <f>'[4]1_Xa Ia Trok'!AJ37+'[4]2_Xa Ia Mron'!AJ37+'[4]3_Xa Kim Tan'!AJ37+'[4]4_Xa Chu Rang'!AJ37+'[4]5_Xa Po To'!AJ37+'[4]6_Xa Ia Broai'!AJ37+'[4]7_Xa Ia Tul'!AJ37+'[4]8_Xa Chu Mo'!AJ37+'[4]9_Xa Ia KDam'!AJ37+'[4]10_Off'!AJ37+'[4]11_Off'!AJ37+'[4]12_Off'!AJ37+'[4]13_Off'!AJ37+'[4]14_Off'!AJ37+'[4]15_Off'!AJ37</f>
        <v>0</v>
      </c>
      <c r="AK38" s="304">
        <f>'[4]1_Xa Ia Trok'!AK37+'[4]2_Xa Ia Mron'!AK37+'[4]3_Xa Kim Tan'!AK37+'[4]4_Xa Chu Rang'!AK37+'[4]5_Xa Po To'!AK37+'[4]6_Xa Ia Broai'!AK37+'[4]7_Xa Ia Tul'!AK37+'[4]8_Xa Chu Mo'!AK37+'[4]9_Xa Ia KDam'!AK37+'[4]10_Off'!AK37+'[4]11_Off'!AK37+'[4]12_Off'!AK37+'[4]13_Off'!AK37+'[4]14_Off'!AK37+'[4]15_Off'!AK37</f>
        <v>0</v>
      </c>
      <c r="AL38" s="304">
        <f>'[4]1_Xa Ia Trok'!AL37+'[4]2_Xa Ia Mron'!AL37+'[4]3_Xa Kim Tan'!AL37+'[4]4_Xa Chu Rang'!AL37+'[4]5_Xa Po To'!AL37+'[4]6_Xa Ia Broai'!AL37+'[4]7_Xa Ia Tul'!AL37+'[4]8_Xa Chu Mo'!AL37+'[4]9_Xa Ia KDam'!AL37+'[4]10_Off'!AL37+'[4]11_Off'!AL37+'[4]12_Off'!AL37+'[4]13_Off'!AL37+'[4]14_Off'!AL37+'[4]15_Off'!AL37</f>
        <v>0</v>
      </c>
      <c r="AM38" s="304">
        <f>'[4]1_Xa Ia Trok'!AM37+'[4]2_Xa Ia Mron'!AM37+'[4]3_Xa Kim Tan'!AM37+'[4]4_Xa Chu Rang'!AM37+'[4]5_Xa Po To'!AM37+'[4]6_Xa Ia Broai'!AM37+'[4]7_Xa Ia Tul'!AM37+'[4]8_Xa Chu Mo'!AM37+'[4]9_Xa Ia KDam'!AM37+'[4]10_Off'!AM37+'[4]11_Off'!AM37+'[4]12_Off'!AM37+'[4]13_Off'!AM37+'[4]14_Off'!AM37+'[4]15_Off'!AM37</f>
        <v>0</v>
      </c>
      <c r="AN38" s="304">
        <f>'[4]1_Xa Ia Trok'!AN37+'[4]2_Xa Ia Mron'!AN37+'[4]3_Xa Kim Tan'!AN37+'[4]4_Xa Chu Rang'!AN37+'[4]5_Xa Po To'!AN37+'[4]6_Xa Ia Broai'!AN37+'[4]7_Xa Ia Tul'!AN37+'[4]8_Xa Chu Mo'!AN37+'[4]9_Xa Ia KDam'!AN37+'[4]10_Off'!AN37+'[4]11_Off'!AN37+'[4]12_Off'!AN37+'[4]13_Off'!AN37+'[4]14_Off'!AN37+'[4]15_Off'!AN37</f>
        <v>0</v>
      </c>
      <c r="AO38" s="304">
        <f>'[4]1_Xa Ia Trok'!AO37+'[4]2_Xa Ia Mron'!AO37+'[4]3_Xa Kim Tan'!AO37+'[4]4_Xa Chu Rang'!AO37+'[4]5_Xa Po To'!AO37+'[4]6_Xa Ia Broai'!AO37+'[4]7_Xa Ia Tul'!AO37+'[4]8_Xa Chu Mo'!AO37+'[4]9_Xa Ia KDam'!AO37+'[4]10_Off'!AO37+'[4]11_Off'!AO37+'[4]12_Off'!AO37+'[4]13_Off'!AO37+'[4]14_Off'!AO37+'[4]15_Off'!AO37</f>
        <v>0</v>
      </c>
      <c r="AP38" s="304">
        <f>'[4]1_Xa Ia Trok'!AP37+'[4]2_Xa Ia Mron'!AP37+'[4]3_Xa Kim Tan'!AP37+'[4]4_Xa Chu Rang'!AP37+'[4]5_Xa Po To'!AP37+'[4]6_Xa Ia Broai'!AP37+'[4]7_Xa Ia Tul'!AP37+'[4]8_Xa Chu Mo'!AP37+'[4]9_Xa Ia KDam'!AP37+'[4]10_Off'!AP37+'[4]11_Off'!AP37+'[4]12_Off'!AP37+'[4]13_Off'!AP37+'[4]14_Off'!AP37+'[4]15_Off'!AP37</f>
        <v>0</v>
      </c>
      <c r="AQ38" s="498">
        <f>'[4]1_Xa Ia Trok'!AQ37+'[4]2_Xa Ia Mron'!AQ37+'[4]3_Xa Kim Tan'!AQ37+'[4]4_Xa Chu Rang'!AQ37+'[4]5_Xa Po To'!AQ37+'[4]6_Xa Ia Broai'!AQ37+'[4]7_Xa Ia Tul'!AQ37+'[4]8_Xa Chu Mo'!AQ37+'[4]9_Xa Ia KDam'!AQ37+'[4]10_Off'!AQ37+'[4]11_Off'!AQ37+'[4]12_Off'!AQ37+'[4]13_Off'!AQ37+'[4]14_Off'!AQ37+'[4]15_Off'!AQ37</f>
        <v>0</v>
      </c>
      <c r="AR38" s="304">
        <f t="shared" si="10"/>
        <v>0</v>
      </c>
      <c r="AS38" s="624">
        <f>'[4]1_Xa Ia Trok'!AS37+'[4]2_Xa Ia Mron'!AS37+'[4]3_Xa Kim Tan'!AS37+'[4]4_Xa Chu Rang'!AS37+'[4]5_Xa Po To'!AS37+'[4]6_Xa Ia Broai'!AS37+'[4]7_Xa Ia Tul'!AS37+'[4]8_Xa Chu Mo'!AS37+'[4]9_Xa Ia KDam'!AS37+'[4]10_Off'!AS37+'[4]11_Off'!AS37+'[4]12_Off'!AS37+'[4]13_Off'!AS37+'[4]14_Off'!AS37+'[4]15_Off'!AS37</f>
        <v>2.881602</v>
      </c>
      <c r="AU38" s="137">
        <f t="shared" si="8"/>
        <v>0</v>
      </c>
      <c r="AV38" s="137">
        <f>'03 CH'!I39</f>
        <v>2.881602</v>
      </c>
      <c r="AW38" s="137">
        <f t="shared" si="6"/>
        <v>0</v>
      </c>
      <c r="AX38" s="137">
        <f t="shared" si="0"/>
        <v>0</v>
      </c>
      <c r="BA38" s="137">
        <f>'03 CH'!K39</f>
        <v>0</v>
      </c>
      <c r="BC38" s="137">
        <f t="shared" si="7"/>
        <v>0</v>
      </c>
    </row>
    <row r="39" spans="1:56" s="113" customFormat="1" ht="15.95" customHeight="1" x14ac:dyDescent="0.25">
      <c r="A39" s="142">
        <v>2.19</v>
      </c>
      <c r="B39" s="81" t="s">
        <v>215</v>
      </c>
      <c r="C39" s="82" t="s">
        <v>83</v>
      </c>
      <c r="D39" s="304">
        <f>'02 CH'!G50</f>
        <v>60.890589000000006</v>
      </c>
      <c r="E39" s="498">
        <f t="shared" si="9"/>
        <v>0</v>
      </c>
      <c r="F39" s="304">
        <f>'[4]1_Xa Ia Trok'!F38+'[4]2_Xa Ia Mron'!F38+'[4]3_Xa Kim Tan'!F38+'[4]4_Xa Chu Rang'!F38+'[4]5_Xa Po To'!F38+'[4]6_Xa Ia Broai'!F38+'[4]7_Xa Ia Tul'!F38+'[4]8_Xa Chu Mo'!F38+'[4]9_Xa Ia KDam'!F38+'[4]10_Off'!F38+'[4]11_Off'!F38+'[4]12_Off'!F38+'[4]13_Off'!F38+'[4]14_Off'!F38+'[4]15_Off'!F38</f>
        <v>0</v>
      </c>
      <c r="G39" s="304">
        <f>'[4]1_Xa Ia Trok'!G38+'[4]2_Xa Ia Mron'!G38+'[4]3_Xa Kim Tan'!G38+'[4]4_Xa Chu Rang'!G38+'[4]5_Xa Po To'!G38+'[4]6_Xa Ia Broai'!G38+'[4]7_Xa Ia Tul'!G38+'[4]8_Xa Chu Mo'!G38+'[4]9_Xa Ia KDam'!G38+'[4]10_Off'!G38+'[4]11_Off'!G38+'[4]12_Off'!G38+'[4]13_Off'!G38+'[4]14_Off'!G38+'[4]15_Off'!G38</f>
        <v>0</v>
      </c>
      <c r="H39" s="304">
        <f>'[4]1_Xa Ia Trok'!H38+'[4]2_Xa Ia Mron'!H38+'[4]3_Xa Kim Tan'!H38+'[4]4_Xa Chu Rang'!H38+'[4]5_Xa Po To'!H38+'[4]6_Xa Ia Broai'!H38+'[4]7_Xa Ia Tul'!H38+'[4]8_Xa Chu Mo'!H38+'[4]9_Xa Ia KDam'!H38+'[4]10_Off'!H38+'[4]11_Off'!H38+'[4]12_Off'!H38+'[4]13_Off'!H38+'[4]14_Off'!H38+'[4]15_Off'!H38</f>
        <v>0</v>
      </c>
      <c r="I39" s="304">
        <f>'[4]1_Xa Ia Trok'!I38+'[4]2_Xa Ia Mron'!I38+'[4]3_Xa Kim Tan'!I38+'[4]4_Xa Chu Rang'!I38+'[4]5_Xa Po To'!I38+'[4]6_Xa Ia Broai'!I38+'[4]7_Xa Ia Tul'!I38+'[4]8_Xa Chu Mo'!I38+'[4]9_Xa Ia KDam'!I38+'[4]10_Off'!I38+'[4]11_Off'!I38+'[4]12_Off'!I38+'[4]13_Off'!I38+'[4]14_Off'!I38+'[4]15_Off'!I38</f>
        <v>0</v>
      </c>
      <c r="J39" s="304">
        <f>'[4]1_Xa Ia Trok'!J38+'[4]2_Xa Ia Mron'!J38+'[4]3_Xa Kim Tan'!J38+'[4]4_Xa Chu Rang'!J38+'[4]5_Xa Po To'!J38+'[4]6_Xa Ia Broai'!J38+'[4]7_Xa Ia Tul'!J38+'[4]8_Xa Chu Mo'!J38+'[4]9_Xa Ia KDam'!J38+'[4]10_Off'!J38+'[4]11_Off'!J38+'[4]12_Off'!J38+'[4]13_Off'!J38+'[4]14_Off'!J38+'[4]15_Off'!J38</f>
        <v>0</v>
      </c>
      <c r="K39" s="304">
        <f>'[4]1_Xa Ia Trok'!K38+'[4]2_Xa Ia Mron'!K38+'[4]3_Xa Kim Tan'!K38+'[4]4_Xa Chu Rang'!K38+'[4]5_Xa Po To'!K38+'[4]6_Xa Ia Broai'!K38+'[4]7_Xa Ia Tul'!K38+'[4]8_Xa Chu Mo'!K38+'[4]9_Xa Ia KDam'!K38+'[4]10_Off'!K38+'[4]11_Off'!K38+'[4]12_Off'!K38+'[4]13_Off'!K38+'[4]14_Off'!K38+'[4]15_Off'!K38</f>
        <v>0</v>
      </c>
      <c r="L39" s="304">
        <f>'[4]1_Xa Ia Trok'!L38+'[4]2_Xa Ia Mron'!L38+'[4]3_Xa Kim Tan'!L38+'[4]4_Xa Chu Rang'!L38+'[4]5_Xa Po To'!L38+'[4]6_Xa Ia Broai'!L38+'[4]7_Xa Ia Tul'!L38+'[4]8_Xa Chu Mo'!L38+'[4]9_Xa Ia KDam'!L38+'[4]10_Off'!L38+'[4]11_Off'!L38+'[4]12_Off'!L38+'[4]13_Off'!L38+'[4]14_Off'!L38+'[4]15_Off'!L38</f>
        <v>0</v>
      </c>
      <c r="M39" s="304">
        <f>'[4]1_Xa Ia Trok'!M38+'[4]2_Xa Ia Mron'!M38+'[4]3_Xa Kim Tan'!M38+'[4]4_Xa Chu Rang'!M38+'[4]5_Xa Po To'!M38+'[4]6_Xa Ia Broai'!M38+'[4]7_Xa Ia Tul'!M38+'[4]8_Xa Chu Mo'!M38+'[4]9_Xa Ia KDam'!M38+'[4]10_Off'!M38+'[4]11_Off'!M38+'[4]12_Off'!M38+'[4]13_Off'!M38+'[4]14_Off'!M38+'[4]15_Off'!M38</f>
        <v>0</v>
      </c>
      <c r="N39" s="304">
        <f>'[4]1_Xa Ia Trok'!N38+'[4]2_Xa Ia Mron'!N38+'[4]3_Xa Kim Tan'!N38+'[4]4_Xa Chu Rang'!N38+'[4]5_Xa Po To'!N38+'[4]6_Xa Ia Broai'!N38+'[4]7_Xa Ia Tul'!N38+'[4]8_Xa Chu Mo'!N38+'[4]9_Xa Ia KDam'!N38+'[4]10_Off'!N38+'[4]11_Off'!N38+'[4]12_Off'!N38+'[4]13_Off'!N38+'[4]14_Off'!N38+'[4]15_Off'!N38</f>
        <v>0</v>
      </c>
      <c r="O39" s="304">
        <f>'[4]1_Xa Ia Trok'!O38+'[4]2_Xa Ia Mron'!O38+'[4]3_Xa Kim Tan'!O38+'[4]4_Xa Chu Rang'!O38+'[4]5_Xa Po To'!O38+'[4]6_Xa Ia Broai'!O38+'[4]7_Xa Ia Tul'!O38+'[4]8_Xa Chu Mo'!O38+'[4]9_Xa Ia KDam'!O38+'[4]10_Off'!O38+'[4]11_Off'!O38+'[4]12_Off'!O38+'[4]13_Off'!O38+'[4]14_Off'!O38+'[4]15_Off'!O38</f>
        <v>0</v>
      </c>
      <c r="P39" s="498">
        <f>SUM(Q39:AP39)-AI39</f>
        <v>0</v>
      </c>
      <c r="Q39" s="304">
        <f>'[4]1_Xa Ia Trok'!Q38+'[4]2_Xa Ia Mron'!Q38+'[4]3_Xa Kim Tan'!Q38+'[4]4_Xa Chu Rang'!Q38+'[4]5_Xa Po To'!Q38+'[4]6_Xa Ia Broai'!Q38+'[4]7_Xa Ia Tul'!Q38+'[4]8_Xa Chu Mo'!Q38+'[4]9_Xa Ia KDam'!Q38+'[4]10_Off'!Q38+'[4]11_Off'!Q38+'[4]12_Off'!Q38+'[4]13_Off'!Q38+'[4]14_Off'!Q38+'[4]15_Off'!Q38</f>
        <v>0</v>
      </c>
      <c r="R39" s="304">
        <f>'[4]1_Xa Ia Trok'!R38+'[4]2_Xa Ia Mron'!R38+'[4]3_Xa Kim Tan'!R38+'[4]4_Xa Chu Rang'!R38+'[4]5_Xa Po To'!R38+'[4]6_Xa Ia Broai'!R38+'[4]7_Xa Ia Tul'!R38+'[4]8_Xa Chu Mo'!R38+'[4]9_Xa Ia KDam'!R38+'[4]10_Off'!R38+'[4]11_Off'!R38+'[4]12_Off'!R38+'[4]13_Off'!R38+'[4]14_Off'!R38+'[4]15_Off'!R38</f>
        <v>0</v>
      </c>
      <c r="S39" s="304">
        <f>'[4]1_Xa Ia Trok'!S38+'[4]2_Xa Ia Mron'!S38+'[4]3_Xa Kim Tan'!S38+'[4]4_Xa Chu Rang'!S38+'[4]5_Xa Po To'!S38+'[4]6_Xa Ia Broai'!S38+'[4]7_Xa Ia Tul'!S38+'[4]8_Xa Chu Mo'!S38+'[4]9_Xa Ia KDam'!S38+'[4]10_Off'!S38+'[4]11_Off'!S38+'[4]12_Off'!S38+'[4]13_Off'!S38+'[4]14_Off'!S38+'[4]15_Off'!S38</f>
        <v>0</v>
      </c>
      <c r="T39" s="304">
        <f>'[4]1_Xa Ia Trok'!T38+'[4]2_Xa Ia Mron'!T38+'[4]3_Xa Kim Tan'!T38+'[4]4_Xa Chu Rang'!T38+'[4]5_Xa Po To'!T38+'[4]6_Xa Ia Broai'!T38+'[4]7_Xa Ia Tul'!T38+'[4]8_Xa Chu Mo'!T38+'[4]9_Xa Ia KDam'!T38+'[4]10_Off'!T38+'[4]11_Off'!T38+'[4]12_Off'!T38+'[4]13_Off'!T38+'[4]14_Off'!T38+'[4]15_Off'!T38</f>
        <v>0</v>
      </c>
      <c r="U39" s="304">
        <f>'[4]1_Xa Ia Trok'!U38+'[4]2_Xa Ia Mron'!U38+'[4]3_Xa Kim Tan'!U38+'[4]4_Xa Chu Rang'!U38+'[4]5_Xa Po To'!U38+'[4]6_Xa Ia Broai'!U38+'[4]7_Xa Ia Tul'!U38+'[4]8_Xa Chu Mo'!U38+'[4]9_Xa Ia KDam'!U38+'[4]10_Off'!U38+'[4]11_Off'!U38+'[4]12_Off'!U38+'[4]13_Off'!U38+'[4]14_Off'!U38+'[4]15_Off'!U38</f>
        <v>0</v>
      </c>
      <c r="V39" s="304">
        <f>'[4]1_Xa Ia Trok'!V38+'[4]2_Xa Ia Mron'!V38+'[4]3_Xa Kim Tan'!V38+'[4]4_Xa Chu Rang'!V38+'[4]5_Xa Po To'!V38+'[4]6_Xa Ia Broai'!V38+'[4]7_Xa Ia Tul'!V38+'[4]8_Xa Chu Mo'!V38+'[4]9_Xa Ia KDam'!V38+'[4]10_Off'!V38+'[4]11_Off'!V38+'[4]12_Off'!V38+'[4]13_Off'!V38+'[4]14_Off'!V38+'[4]15_Off'!V38</f>
        <v>0</v>
      </c>
      <c r="W39" s="304">
        <f>'[4]1_Xa Ia Trok'!W38+'[4]2_Xa Ia Mron'!W38+'[4]3_Xa Kim Tan'!W38+'[4]4_Xa Chu Rang'!W38+'[4]5_Xa Po To'!W38+'[4]6_Xa Ia Broai'!W38+'[4]7_Xa Ia Tul'!W38+'[4]8_Xa Chu Mo'!W38+'[4]9_Xa Ia KDam'!W38+'[4]10_Off'!W38+'[4]11_Off'!W38+'[4]12_Off'!W38+'[4]13_Off'!W38+'[4]14_Off'!W38+'[4]15_Off'!W38</f>
        <v>0</v>
      </c>
      <c r="X39" s="304">
        <f>'[4]1_Xa Ia Trok'!X38+'[4]2_Xa Ia Mron'!X38+'[4]3_Xa Kim Tan'!X38+'[4]4_Xa Chu Rang'!X38+'[4]5_Xa Po To'!X38+'[4]6_Xa Ia Broai'!X38+'[4]7_Xa Ia Tul'!X38+'[4]8_Xa Chu Mo'!X38+'[4]9_Xa Ia KDam'!X38+'[4]10_Off'!X38+'[4]11_Off'!X38+'[4]12_Off'!X38+'[4]13_Off'!X38+'[4]14_Off'!X38+'[4]15_Off'!X38</f>
        <v>0</v>
      </c>
      <c r="Y39" s="304">
        <f>'[4]1_Xa Ia Trok'!Y38+'[4]2_Xa Ia Mron'!Y38+'[4]3_Xa Kim Tan'!Y38+'[4]4_Xa Chu Rang'!Y38+'[4]5_Xa Po To'!Y38+'[4]6_Xa Ia Broai'!Y38+'[4]7_Xa Ia Tul'!Y38+'[4]8_Xa Chu Mo'!Y38+'[4]9_Xa Ia KDam'!Y38+'[4]10_Off'!Y38+'[4]11_Off'!Y38+'[4]12_Off'!Y38+'[4]13_Off'!Y38+'[4]14_Off'!Y38+'[4]15_Off'!Y38</f>
        <v>0</v>
      </c>
      <c r="Z39" s="304">
        <f>'[4]1_Xa Ia Trok'!Z38+'[4]2_Xa Ia Mron'!Z38+'[4]3_Xa Kim Tan'!Z38+'[4]4_Xa Chu Rang'!Z38+'[4]5_Xa Po To'!Z38+'[4]6_Xa Ia Broai'!Z38+'[4]7_Xa Ia Tul'!Z38+'[4]8_Xa Chu Mo'!Z38+'[4]9_Xa Ia KDam'!Z38+'[4]10_Off'!Z38+'[4]11_Off'!Z38+'[4]12_Off'!Z38+'[4]13_Off'!Z38+'[4]14_Off'!Z38+'[4]15_Off'!Z38</f>
        <v>0</v>
      </c>
      <c r="AA39" s="304">
        <f>'[4]1_Xa Ia Trok'!AA38+'[4]2_Xa Ia Mron'!AA38+'[4]3_Xa Kim Tan'!AA38+'[4]4_Xa Chu Rang'!AA38+'[4]5_Xa Po To'!AA38+'[4]6_Xa Ia Broai'!AA38+'[4]7_Xa Ia Tul'!AA38+'[4]8_Xa Chu Mo'!AA38+'[4]9_Xa Ia KDam'!AA38+'[4]10_Off'!AA38+'[4]11_Off'!AA38+'[4]12_Off'!AA38+'[4]13_Off'!AA38+'[4]14_Off'!AA38+'[4]15_Off'!AA38</f>
        <v>0</v>
      </c>
      <c r="AB39" s="304">
        <f>'[4]1_Xa Ia Trok'!AB38+'[4]2_Xa Ia Mron'!AB38+'[4]3_Xa Kim Tan'!AB38+'[4]4_Xa Chu Rang'!AB38+'[4]5_Xa Po To'!AB38+'[4]6_Xa Ia Broai'!AB38+'[4]7_Xa Ia Tul'!AB38+'[4]8_Xa Chu Mo'!AB38+'[4]9_Xa Ia KDam'!AB38+'[4]10_Off'!AB38+'[4]11_Off'!AB38+'[4]12_Off'!AB38+'[4]13_Off'!AB38+'[4]14_Off'!AB38+'[4]15_Off'!AB38</f>
        <v>0</v>
      </c>
      <c r="AC39" s="304">
        <f>'[4]1_Xa Ia Trok'!AC38+'[4]2_Xa Ia Mron'!AC38+'[4]3_Xa Kim Tan'!AC38+'[4]4_Xa Chu Rang'!AC38+'[4]5_Xa Po To'!AC38+'[4]6_Xa Ia Broai'!AC38+'[4]7_Xa Ia Tul'!AC38+'[4]8_Xa Chu Mo'!AC38+'[4]9_Xa Ia KDam'!AC38+'[4]10_Off'!AC38+'[4]11_Off'!AC38+'[4]12_Off'!AC38+'[4]13_Off'!AC38+'[4]14_Off'!AC38+'[4]15_Off'!AC38</f>
        <v>0</v>
      </c>
      <c r="AD39" s="304">
        <f>'[4]1_Xa Ia Trok'!AD38+'[4]2_Xa Ia Mron'!AD38+'[4]3_Xa Kim Tan'!AD38+'[4]4_Xa Chu Rang'!AD38+'[4]5_Xa Po To'!AD38+'[4]6_Xa Ia Broai'!AD38+'[4]7_Xa Ia Tul'!AD38+'[4]8_Xa Chu Mo'!AD38+'[4]9_Xa Ia KDam'!AD38+'[4]10_Off'!AD38+'[4]11_Off'!AD38+'[4]12_Off'!AD38+'[4]13_Off'!AD38+'[4]14_Off'!AD38+'[4]15_Off'!AD38</f>
        <v>0</v>
      </c>
      <c r="AE39" s="304">
        <f>'[4]1_Xa Ia Trok'!AE38+'[4]2_Xa Ia Mron'!AE38+'[4]3_Xa Kim Tan'!AE38+'[4]4_Xa Chu Rang'!AE38+'[4]5_Xa Po To'!AE38+'[4]6_Xa Ia Broai'!AE38+'[4]7_Xa Ia Tul'!AE38+'[4]8_Xa Chu Mo'!AE38+'[4]9_Xa Ia KDam'!AE38+'[4]10_Off'!AE38+'[4]11_Off'!AE38+'[4]12_Off'!AE38+'[4]13_Off'!AE38+'[4]14_Off'!AE38+'[4]15_Off'!AE38</f>
        <v>0</v>
      </c>
      <c r="AF39" s="304">
        <f>'[4]1_Xa Ia Trok'!AF38+'[4]2_Xa Ia Mron'!AF38+'[4]3_Xa Kim Tan'!AF38+'[4]4_Xa Chu Rang'!AF38+'[4]5_Xa Po To'!AF38+'[4]6_Xa Ia Broai'!AF38+'[4]7_Xa Ia Tul'!AF38+'[4]8_Xa Chu Mo'!AF38+'[4]9_Xa Ia KDam'!AF38+'[4]10_Off'!AF38+'[4]11_Off'!AF38+'[4]12_Off'!AF38+'[4]13_Off'!AF38+'[4]14_Off'!AF38+'[4]15_Off'!AF38</f>
        <v>0</v>
      </c>
      <c r="AG39" s="304">
        <f>'[4]1_Xa Ia Trok'!AG38+'[4]2_Xa Ia Mron'!AG38+'[4]3_Xa Kim Tan'!AG38+'[4]4_Xa Chu Rang'!AG38+'[4]5_Xa Po To'!AG38+'[4]6_Xa Ia Broai'!AG38+'[4]7_Xa Ia Tul'!AG38+'[4]8_Xa Chu Mo'!AG38+'[4]9_Xa Ia KDam'!AG38+'[4]10_Off'!AG38+'[4]11_Off'!AG38+'[4]12_Off'!AG38+'[4]13_Off'!AG38+'[4]14_Off'!AG38+'[4]15_Off'!AG38</f>
        <v>0</v>
      </c>
      <c r="AH39" s="304">
        <f>'[4]1_Xa Ia Trok'!AH38+'[4]2_Xa Ia Mron'!AH38+'[4]3_Xa Kim Tan'!AH38+'[4]4_Xa Chu Rang'!AH38+'[4]5_Xa Po To'!AH38+'[4]6_Xa Ia Broai'!AH38+'[4]7_Xa Ia Tul'!AH38+'[4]8_Xa Chu Mo'!AH38+'[4]9_Xa Ia KDam'!AH38+'[4]10_Off'!AH38+'[4]11_Off'!AH38+'[4]12_Off'!AH38+'[4]13_Off'!AH38+'[4]14_Off'!AH38+'[4]15_Off'!AH38</f>
        <v>0</v>
      </c>
      <c r="AI39" s="514">
        <f>'[4]1_Xa Ia Trok'!AI38+'[4]2_Xa Ia Mron'!AI38+'[4]3_Xa Kim Tan'!AI38+'[4]4_Xa Chu Rang'!AI38+'[4]5_Xa Po To'!AI38+'[4]6_Xa Ia Broai'!AI38+'[4]7_Xa Ia Tul'!AI38+'[4]8_Xa Chu Mo'!AI38+'[4]9_Xa Ia KDam'!AI38+'[4]10_Off'!AI38+'[4]11_Off'!AI38+'[4]12_Off'!AI38+'[4]13_Off'!AI38+'[4]14_Off'!AI38+'[4]15_Off'!AI38</f>
        <v>60.890589000000006</v>
      </c>
      <c r="AJ39" s="304">
        <f>'[4]1_Xa Ia Trok'!AJ38+'[4]2_Xa Ia Mron'!AJ38+'[4]3_Xa Kim Tan'!AJ38+'[4]4_Xa Chu Rang'!AJ38+'[4]5_Xa Po To'!AJ38+'[4]6_Xa Ia Broai'!AJ38+'[4]7_Xa Ia Tul'!AJ38+'[4]8_Xa Chu Mo'!AJ38+'[4]9_Xa Ia KDam'!AJ38+'[4]10_Off'!AJ38+'[4]11_Off'!AJ38+'[4]12_Off'!AJ38+'[4]13_Off'!AJ38+'[4]14_Off'!AJ38+'[4]15_Off'!AJ38</f>
        <v>0</v>
      </c>
      <c r="AK39" s="304">
        <f>'[4]1_Xa Ia Trok'!AK38+'[4]2_Xa Ia Mron'!AK38+'[4]3_Xa Kim Tan'!AK38+'[4]4_Xa Chu Rang'!AK38+'[4]5_Xa Po To'!AK38+'[4]6_Xa Ia Broai'!AK38+'[4]7_Xa Ia Tul'!AK38+'[4]8_Xa Chu Mo'!AK38+'[4]9_Xa Ia KDam'!AK38+'[4]10_Off'!AK38+'[4]11_Off'!AK38+'[4]12_Off'!AK38+'[4]13_Off'!AK38+'[4]14_Off'!AK38+'[4]15_Off'!AK38</f>
        <v>0</v>
      </c>
      <c r="AL39" s="304">
        <f>'[4]1_Xa Ia Trok'!AL38+'[4]2_Xa Ia Mron'!AL38+'[4]3_Xa Kim Tan'!AL38+'[4]4_Xa Chu Rang'!AL38+'[4]5_Xa Po To'!AL38+'[4]6_Xa Ia Broai'!AL38+'[4]7_Xa Ia Tul'!AL38+'[4]8_Xa Chu Mo'!AL38+'[4]9_Xa Ia KDam'!AL38+'[4]10_Off'!AL38+'[4]11_Off'!AL38+'[4]12_Off'!AL38+'[4]13_Off'!AL38+'[4]14_Off'!AL38+'[4]15_Off'!AL38</f>
        <v>0</v>
      </c>
      <c r="AM39" s="304">
        <f>'[4]1_Xa Ia Trok'!AM38+'[4]2_Xa Ia Mron'!AM38+'[4]3_Xa Kim Tan'!AM38+'[4]4_Xa Chu Rang'!AM38+'[4]5_Xa Po To'!AM38+'[4]6_Xa Ia Broai'!AM38+'[4]7_Xa Ia Tul'!AM38+'[4]8_Xa Chu Mo'!AM38+'[4]9_Xa Ia KDam'!AM38+'[4]10_Off'!AM38+'[4]11_Off'!AM38+'[4]12_Off'!AM38+'[4]13_Off'!AM38+'[4]14_Off'!AM38+'[4]15_Off'!AM38</f>
        <v>0</v>
      </c>
      <c r="AN39" s="304">
        <f>'[4]1_Xa Ia Trok'!AN38+'[4]2_Xa Ia Mron'!AN38+'[4]3_Xa Kim Tan'!AN38+'[4]4_Xa Chu Rang'!AN38+'[4]5_Xa Po To'!AN38+'[4]6_Xa Ia Broai'!AN38+'[4]7_Xa Ia Tul'!AN38+'[4]8_Xa Chu Mo'!AN38+'[4]9_Xa Ia KDam'!AN38+'[4]10_Off'!AN38+'[4]11_Off'!AN38+'[4]12_Off'!AN38+'[4]13_Off'!AN38+'[4]14_Off'!AN38+'[4]15_Off'!AN38</f>
        <v>0</v>
      </c>
      <c r="AO39" s="304">
        <f>'[4]1_Xa Ia Trok'!AO38+'[4]2_Xa Ia Mron'!AO38+'[4]3_Xa Kim Tan'!AO38+'[4]4_Xa Chu Rang'!AO38+'[4]5_Xa Po To'!AO38+'[4]6_Xa Ia Broai'!AO38+'[4]7_Xa Ia Tul'!AO38+'[4]8_Xa Chu Mo'!AO38+'[4]9_Xa Ia KDam'!AO38+'[4]10_Off'!AO38+'[4]11_Off'!AO38+'[4]12_Off'!AO38+'[4]13_Off'!AO38+'[4]14_Off'!AO38+'[4]15_Off'!AO38</f>
        <v>0</v>
      </c>
      <c r="AP39" s="304">
        <f>'[4]1_Xa Ia Trok'!AP38+'[4]2_Xa Ia Mron'!AP38+'[4]3_Xa Kim Tan'!AP38+'[4]4_Xa Chu Rang'!AP38+'[4]5_Xa Po To'!AP38+'[4]6_Xa Ia Broai'!AP38+'[4]7_Xa Ia Tul'!AP38+'[4]8_Xa Chu Mo'!AP38+'[4]9_Xa Ia KDam'!AP38+'[4]10_Off'!AP38+'[4]11_Off'!AP38+'[4]12_Off'!AP38+'[4]13_Off'!AP38+'[4]14_Off'!AP38+'[4]15_Off'!AP38</f>
        <v>0</v>
      </c>
      <c r="AQ39" s="498">
        <f>'[4]1_Xa Ia Trok'!AQ38+'[4]2_Xa Ia Mron'!AQ38+'[4]3_Xa Kim Tan'!AQ38+'[4]4_Xa Chu Rang'!AQ38+'[4]5_Xa Po To'!AQ38+'[4]6_Xa Ia Broai'!AQ38+'[4]7_Xa Ia Tul'!AQ38+'[4]8_Xa Chu Mo'!AQ38+'[4]9_Xa Ia KDam'!AQ38+'[4]10_Off'!AQ38+'[4]11_Off'!AQ38+'[4]12_Off'!AQ38+'[4]13_Off'!AQ38+'[4]14_Off'!AQ38+'[4]15_Off'!AQ38</f>
        <v>0</v>
      </c>
      <c r="AR39" s="304">
        <f t="shared" si="10"/>
        <v>0</v>
      </c>
      <c r="AS39" s="624">
        <f>'[4]1_Xa Ia Trok'!AS38+'[4]2_Xa Ia Mron'!AS38+'[4]3_Xa Kim Tan'!AS38+'[4]4_Xa Chu Rang'!AS38+'[4]5_Xa Po To'!AS38+'[4]6_Xa Ia Broai'!AS38+'[4]7_Xa Ia Tul'!AS38+'[4]8_Xa Chu Mo'!AS38+'[4]9_Xa Ia KDam'!AS38+'[4]10_Off'!AS38+'[4]11_Off'!AS38+'[4]12_Off'!AS38+'[4]13_Off'!AS38+'[4]14_Off'!AS38+'[4]15_Off'!AS38</f>
        <v>71.390589000000006</v>
      </c>
      <c r="AU39" s="137">
        <f t="shared" si="8"/>
        <v>10.5</v>
      </c>
      <c r="AV39" s="137">
        <f>'03 CH'!I40</f>
        <v>71.390589000000006</v>
      </c>
      <c r="AW39" s="137">
        <f t="shared" si="6"/>
        <v>0</v>
      </c>
      <c r="AX39" s="137">
        <f t="shared" si="0"/>
        <v>10.5</v>
      </c>
      <c r="BA39" s="137">
        <f>'03 CH'!K40</f>
        <v>10.5</v>
      </c>
      <c r="BC39" s="137">
        <f t="shared" si="7"/>
        <v>10.5</v>
      </c>
    </row>
    <row r="40" spans="1:56" s="113" customFormat="1" ht="15.95" customHeight="1" x14ac:dyDescent="0.25">
      <c r="A40" s="142">
        <v>2.2000000000000002</v>
      </c>
      <c r="B40" s="81" t="s">
        <v>194</v>
      </c>
      <c r="C40" s="82" t="s">
        <v>85</v>
      </c>
      <c r="D40" s="304">
        <f>'02 CH'!G51</f>
        <v>50.947810999999994</v>
      </c>
      <c r="E40" s="498">
        <f t="shared" si="9"/>
        <v>0</v>
      </c>
      <c r="F40" s="304">
        <f>'[4]1_Xa Ia Trok'!F39+'[4]2_Xa Ia Mron'!F39+'[4]3_Xa Kim Tan'!F39+'[4]4_Xa Chu Rang'!F39+'[4]5_Xa Po To'!F39+'[4]6_Xa Ia Broai'!F39+'[4]7_Xa Ia Tul'!F39+'[4]8_Xa Chu Mo'!F39+'[4]9_Xa Ia KDam'!F39+'[4]10_Off'!F39+'[4]11_Off'!F39+'[4]12_Off'!F39+'[4]13_Off'!F39+'[4]14_Off'!F39+'[4]15_Off'!F39</f>
        <v>0</v>
      </c>
      <c r="G40" s="304">
        <f>'[4]1_Xa Ia Trok'!G39+'[4]2_Xa Ia Mron'!G39+'[4]3_Xa Kim Tan'!G39+'[4]4_Xa Chu Rang'!G39+'[4]5_Xa Po To'!G39+'[4]6_Xa Ia Broai'!G39+'[4]7_Xa Ia Tul'!G39+'[4]8_Xa Chu Mo'!G39+'[4]9_Xa Ia KDam'!G39+'[4]10_Off'!G39+'[4]11_Off'!G39+'[4]12_Off'!G39+'[4]13_Off'!G39+'[4]14_Off'!G39+'[4]15_Off'!G39</f>
        <v>0</v>
      </c>
      <c r="H40" s="304">
        <f>'[4]1_Xa Ia Trok'!H39+'[4]2_Xa Ia Mron'!H39+'[4]3_Xa Kim Tan'!H39+'[4]4_Xa Chu Rang'!H39+'[4]5_Xa Po To'!H39+'[4]6_Xa Ia Broai'!H39+'[4]7_Xa Ia Tul'!H39+'[4]8_Xa Chu Mo'!H39+'[4]9_Xa Ia KDam'!H39+'[4]10_Off'!H39+'[4]11_Off'!H39+'[4]12_Off'!H39+'[4]13_Off'!H39+'[4]14_Off'!H39+'[4]15_Off'!H39</f>
        <v>0</v>
      </c>
      <c r="I40" s="304">
        <f>'[4]1_Xa Ia Trok'!I39+'[4]2_Xa Ia Mron'!I39+'[4]3_Xa Kim Tan'!I39+'[4]4_Xa Chu Rang'!I39+'[4]5_Xa Po To'!I39+'[4]6_Xa Ia Broai'!I39+'[4]7_Xa Ia Tul'!I39+'[4]8_Xa Chu Mo'!I39+'[4]9_Xa Ia KDam'!I39+'[4]10_Off'!I39+'[4]11_Off'!I39+'[4]12_Off'!I39+'[4]13_Off'!I39+'[4]14_Off'!I39+'[4]15_Off'!I39</f>
        <v>0</v>
      </c>
      <c r="J40" s="304">
        <f>'[4]1_Xa Ia Trok'!J39+'[4]2_Xa Ia Mron'!J39+'[4]3_Xa Kim Tan'!J39+'[4]4_Xa Chu Rang'!J39+'[4]5_Xa Po To'!J39+'[4]6_Xa Ia Broai'!J39+'[4]7_Xa Ia Tul'!J39+'[4]8_Xa Chu Mo'!J39+'[4]9_Xa Ia KDam'!J39+'[4]10_Off'!J39+'[4]11_Off'!J39+'[4]12_Off'!J39+'[4]13_Off'!J39+'[4]14_Off'!J39+'[4]15_Off'!J39</f>
        <v>0</v>
      </c>
      <c r="K40" s="304">
        <f>'[4]1_Xa Ia Trok'!K39+'[4]2_Xa Ia Mron'!K39+'[4]3_Xa Kim Tan'!K39+'[4]4_Xa Chu Rang'!K39+'[4]5_Xa Po To'!K39+'[4]6_Xa Ia Broai'!K39+'[4]7_Xa Ia Tul'!K39+'[4]8_Xa Chu Mo'!K39+'[4]9_Xa Ia KDam'!K39+'[4]10_Off'!K39+'[4]11_Off'!K39+'[4]12_Off'!K39+'[4]13_Off'!K39+'[4]14_Off'!K39+'[4]15_Off'!K39</f>
        <v>0</v>
      </c>
      <c r="L40" s="304">
        <f>'[4]1_Xa Ia Trok'!L39+'[4]2_Xa Ia Mron'!L39+'[4]3_Xa Kim Tan'!L39+'[4]4_Xa Chu Rang'!L39+'[4]5_Xa Po To'!L39+'[4]6_Xa Ia Broai'!L39+'[4]7_Xa Ia Tul'!L39+'[4]8_Xa Chu Mo'!L39+'[4]9_Xa Ia KDam'!L39+'[4]10_Off'!L39+'[4]11_Off'!L39+'[4]12_Off'!L39+'[4]13_Off'!L39+'[4]14_Off'!L39+'[4]15_Off'!L39</f>
        <v>0</v>
      </c>
      <c r="M40" s="304">
        <f>'[4]1_Xa Ia Trok'!M39+'[4]2_Xa Ia Mron'!M39+'[4]3_Xa Kim Tan'!M39+'[4]4_Xa Chu Rang'!M39+'[4]5_Xa Po To'!M39+'[4]6_Xa Ia Broai'!M39+'[4]7_Xa Ia Tul'!M39+'[4]8_Xa Chu Mo'!M39+'[4]9_Xa Ia KDam'!M39+'[4]10_Off'!M39+'[4]11_Off'!M39+'[4]12_Off'!M39+'[4]13_Off'!M39+'[4]14_Off'!M39+'[4]15_Off'!M39</f>
        <v>0</v>
      </c>
      <c r="N40" s="304">
        <f>'[4]1_Xa Ia Trok'!N39+'[4]2_Xa Ia Mron'!N39+'[4]3_Xa Kim Tan'!N39+'[4]4_Xa Chu Rang'!N39+'[4]5_Xa Po To'!N39+'[4]6_Xa Ia Broai'!N39+'[4]7_Xa Ia Tul'!N39+'[4]8_Xa Chu Mo'!N39+'[4]9_Xa Ia KDam'!N39+'[4]10_Off'!N39+'[4]11_Off'!N39+'[4]12_Off'!N39+'[4]13_Off'!N39+'[4]14_Off'!N39+'[4]15_Off'!N39</f>
        <v>0</v>
      </c>
      <c r="O40" s="304">
        <f>'[4]1_Xa Ia Trok'!O39+'[4]2_Xa Ia Mron'!O39+'[4]3_Xa Kim Tan'!O39+'[4]4_Xa Chu Rang'!O39+'[4]5_Xa Po To'!O39+'[4]6_Xa Ia Broai'!O39+'[4]7_Xa Ia Tul'!O39+'[4]8_Xa Chu Mo'!O39+'[4]9_Xa Ia KDam'!O39+'[4]10_Off'!O39+'[4]11_Off'!O39+'[4]12_Off'!O39+'[4]13_Off'!O39+'[4]14_Off'!O39+'[4]15_Off'!O39</f>
        <v>0</v>
      </c>
      <c r="P40" s="498">
        <f>SUM(Q40:AP40)-AJ40</f>
        <v>0</v>
      </c>
      <c r="Q40" s="304">
        <f>'[4]1_Xa Ia Trok'!Q39+'[4]2_Xa Ia Mron'!Q39+'[4]3_Xa Kim Tan'!Q39+'[4]4_Xa Chu Rang'!Q39+'[4]5_Xa Po To'!Q39+'[4]6_Xa Ia Broai'!Q39+'[4]7_Xa Ia Tul'!Q39+'[4]8_Xa Chu Mo'!Q39+'[4]9_Xa Ia KDam'!Q39+'[4]10_Off'!Q39+'[4]11_Off'!Q39+'[4]12_Off'!Q39+'[4]13_Off'!Q39+'[4]14_Off'!Q39+'[4]15_Off'!Q39</f>
        <v>0</v>
      </c>
      <c r="R40" s="304">
        <f>'[4]1_Xa Ia Trok'!R39+'[4]2_Xa Ia Mron'!R39+'[4]3_Xa Kim Tan'!R39+'[4]4_Xa Chu Rang'!R39+'[4]5_Xa Po To'!R39+'[4]6_Xa Ia Broai'!R39+'[4]7_Xa Ia Tul'!R39+'[4]8_Xa Chu Mo'!R39+'[4]9_Xa Ia KDam'!R39+'[4]10_Off'!R39+'[4]11_Off'!R39+'[4]12_Off'!R39+'[4]13_Off'!R39+'[4]14_Off'!R39+'[4]15_Off'!R39</f>
        <v>0</v>
      </c>
      <c r="S40" s="304">
        <f>'[4]1_Xa Ia Trok'!S39+'[4]2_Xa Ia Mron'!S39+'[4]3_Xa Kim Tan'!S39+'[4]4_Xa Chu Rang'!S39+'[4]5_Xa Po To'!S39+'[4]6_Xa Ia Broai'!S39+'[4]7_Xa Ia Tul'!S39+'[4]8_Xa Chu Mo'!S39+'[4]9_Xa Ia KDam'!S39+'[4]10_Off'!S39+'[4]11_Off'!S39+'[4]12_Off'!S39+'[4]13_Off'!S39+'[4]14_Off'!S39+'[4]15_Off'!S39</f>
        <v>0</v>
      </c>
      <c r="T40" s="304">
        <f>'[4]1_Xa Ia Trok'!T39+'[4]2_Xa Ia Mron'!T39+'[4]3_Xa Kim Tan'!T39+'[4]4_Xa Chu Rang'!T39+'[4]5_Xa Po To'!T39+'[4]6_Xa Ia Broai'!T39+'[4]7_Xa Ia Tul'!T39+'[4]8_Xa Chu Mo'!T39+'[4]9_Xa Ia KDam'!T39+'[4]10_Off'!T39+'[4]11_Off'!T39+'[4]12_Off'!T39+'[4]13_Off'!T39+'[4]14_Off'!T39+'[4]15_Off'!T39</f>
        <v>0</v>
      </c>
      <c r="U40" s="304">
        <f>'[4]1_Xa Ia Trok'!U39+'[4]2_Xa Ia Mron'!U39+'[4]3_Xa Kim Tan'!U39+'[4]4_Xa Chu Rang'!U39+'[4]5_Xa Po To'!U39+'[4]6_Xa Ia Broai'!U39+'[4]7_Xa Ia Tul'!U39+'[4]8_Xa Chu Mo'!U39+'[4]9_Xa Ia KDam'!U39+'[4]10_Off'!U39+'[4]11_Off'!U39+'[4]12_Off'!U39+'[4]13_Off'!U39+'[4]14_Off'!U39+'[4]15_Off'!U39</f>
        <v>0</v>
      </c>
      <c r="V40" s="304">
        <f>'[4]1_Xa Ia Trok'!V39+'[4]2_Xa Ia Mron'!V39+'[4]3_Xa Kim Tan'!V39+'[4]4_Xa Chu Rang'!V39+'[4]5_Xa Po To'!V39+'[4]6_Xa Ia Broai'!V39+'[4]7_Xa Ia Tul'!V39+'[4]8_Xa Chu Mo'!V39+'[4]9_Xa Ia KDam'!V39+'[4]10_Off'!V39+'[4]11_Off'!V39+'[4]12_Off'!V39+'[4]13_Off'!V39+'[4]14_Off'!V39+'[4]15_Off'!V39</f>
        <v>0</v>
      </c>
      <c r="W40" s="304">
        <f>'[4]1_Xa Ia Trok'!W39+'[4]2_Xa Ia Mron'!W39+'[4]3_Xa Kim Tan'!W39+'[4]4_Xa Chu Rang'!W39+'[4]5_Xa Po To'!W39+'[4]6_Xa Ia Broai'!W39+'[4]7_Xa Ia Tul'!W39+'[4]8_Xa Chu Mo'!W39+'[4]9_Xa Ia KDam'!W39+'[4]10_Off'!W39+'[4]11_Off'!W39+'[4]12_Off'!W39+'[4]13_Off'!W39+'[4]14_Off'!W39+'[4]15_Off'!W39</f>
        <v>0</v>
      </c>
      <c r="X40" s="304">
        <f>'[4]1_Xa Ia Trok'!X39+'[4]2_Xa Ia Mron'!X39+'[4]3_Xa Kim Tan'!X39+'[4]4_Xa Chu Rang'!X39+'[4]5_Xa Po To'!X39+'[4]6_Xa Ia Broai'!X39+'[4]7_Xa Ia Tul'!X39+'[4]8_Xa Chu Mo'!X39+'[4]9_Xa Ia KDam'!X39+'[4]10_Off'!X39+'[4]11_Off'!X39+'[4]12_Off'!X39+'[4]13_Off'!X39+'[4]14_Off'!X39+'[4]15_Off'!X39</f>
        <v>0</v>
      </c>
      <c r="Y40" s="304">
        <f>'[4]1_Xa Ia Trok'!Y39+'[4]2_Xa Ia Mron'!Y39+'[4]3_Xa Kim Tan'!Y39+'[4]4_Xa Chu Rang'!Y39+'[4]5_Xa Po To'!Y39+'[4]6_Xa Ia Broai'!Y39+'[4]7_Xa Ia Tul'!Y39+'[4]8_Xa Chu Mo'!Y39+'[4]9_Xa Ia KDam'!Y39+'[4]10_Off'!Y39+'[4]11_Off'!Y39+'[4]12_Off'!Y39+'[4]13_Off'!Y39+'[4]14_Off'!Y39+'[4]15_Off'!Y39</f>
        <v>0</v>
      </c>
      <c r="Z40" s="304">
        <f>'[4]1_Xa Ia Trok'!Z39+'[4]2_Xa Ia Mron'!Z39+'[4]3_Xa Kim Tan'!Z39+'[4]4_Xa Chu Rang'!Z39+'[4]5_Xa Po To'!Z39+'[4]6_Xa Ia Broai'!Z39+'[4]7_Xa Ia Tul'!Z39+'[4]8_Xa Chu Mo'!Z39+'[4]9_Xa Ia KDam'!Z39+'[4]10_Off'!Z39+'[4]11_Off'!Z39+'[4]12_Off'!Z39+'[4]13_Off'!Z39+'[4]14_Off'!Z39+'[4]15_Off'!Z39</f>
        <v>0</v>
      </c>
      <c r="AA40" s="304">
        <f>'[4]1_Xa Ia Trok'!AA39+'[4]2_Xa Ia Mron'!AA39+'[4]3_Xa Kim Tan'!AA39+'[4]4_Xa Chu Rang'!AA39+'[4]5_Xa Po To'!AA39+'[4]6_Xa Ia Broai'!AA39+'[4]7_Xa Ia Tul'!AA39+'[4]8_Xa Chu Mo'!AA39+'[4]9_Xa Ia KDam'!AA39+'[4]10_Off'!AA39+'[4]11_Off'!AA39+'[4]12_Off'!AA39+'[4]13_Off'!AA39+'[4]14_Off'!AA39+'[4]15_Off'!AA39</f>
        <v>0</v>
      </c>
      <c r="AB40" s="304">
        <f>'[4]1_Xa Ia Trok'!AB39+'[4]2_Xa Ia Mron'!AB39+'[4]3_Xa Kim Tan'!AB39+'[4]4_Xa Chu Rang'!AB39+'[4]5_Xa Po To'!AB39+'[4]6_Xa Ia Broai'!AB39+'[4]7_Xa Ia Tul'!AB39+'[4]8_Xa Chu Mo'!AB39+'[4]9_Xa Ia KDam'!AB39+'[4]10_Off'!AB39+'[4]11_Off'!AB39+'[4]12_Off'!AB39+'[4]13_Off'!AB39+'[4]14_Off'!AB39+'[4]15_Off'!AB39</f>
        <v>0</v>
      </c>
      <c r="AC40" s="304">
        <f>'[4]1_Xa Ia Trok'!AC39+'[4]2_Xa Ia Mron'!AC39+'[4]3_Xa Kim Tan'!AC39+'[4]4_Xa Chu Rang'!AC39+'[4]5_Xa Po To'!AC39+'[4]6_Xa Ia Broai'!AC39+'[4]7_Xa Ia Tul'!AC39+'[4]8_Xa Chu Mo'!AC39+'[4]9_Xa Ia KDam'!AC39+'[4]10_Off'!AC39+'[4]11_Off'!AC39+'[4]12_Off'!AC39+'[4]13_Off'!AC39+'[4]14_Off'!AC39+'[4]15_Off'!AC39</f>
        <v>0</v>
      </c>
      <c r="AD40" s="304">
        <f>'[4]1_Xa Ia Trok'!AD39+'[4]2_Xa Ia Mron'!AD39+'[4]3_Xa Kim Tan'!AD39+'[4]4_Xa Chu Rang'!AD39+'[4]5_Xa Po To'!AD39+'[4]6_Xa Ia Broai'!AD39+'[4]7_Xa Ia Tul'!AD39+'[4]8_Xa Chu Mo'!AD39+'[4]9_Xa Ia KDam'!AD39+'[4]10_Off'!AD39+'[4]11_Off'!AD39+'[4]12_Off'!AD39+'[4]13_Off'!AD39+'[4]14_Off'!AD39+'[4]15_Off'!AD39</f>
        <v>0</v>
      </c>
      <c r="AE40" s="304">
        <f>'[4]1_Xa Ia Trok'!AE39+'[4]2_Xa Ia Mron'!AE39+'[4]3_Xa Kim Tan'!AE39+'[4]4_Xa Chu Rang'!AE39+'[4]5_Xa Po To'!AE39+'[4]6_Xa Ia Broai'!AE39+'[4]7_Xa Ia Tul'!AE39+'[4]8_Xa Chu Mo'!AE39+'[4]9_Xa Ia KDam'!AE39+'[4]10_Off'!AE39+'[4]11_Off'!AE39+'[4]12_Off'!AE39+'[4]13_Off'!AE39+'[4]14_Off'!AE39+'[4]15_Off'!AE39</f>
        <v>0</v>
      </c>
      <c r="AF40" s="304">
        <f>'[4]1_Xa Ia Trok'!AF39+'[4]2_Xa Ia Mron'!AF39+'[4]3_Xa Kim Tan'!AF39+'[4]4_Xa Chu Rang'!AF39+'[4]5_Xa Po To'!AF39+'[4]6_Xa Ia Broai'!AF39+'[4]7_Xa Ia Tul'!AF39+'[4]8_Xa Chu Mo'!AF39+'[4]9_Xa Ia KDam'!AF39+'[4]10_Off'!AF39+'[4]11_Off'!AF39+'[4]12_Off'!AF39+'[4]13_Off'!AF39+'[4]14_Off'!AF39+'[4]15_Off'!AF39</f>
        <v>0</v>
      </c>
      <c r="AG40" s="304">
        <f>'[4]1_Xa Ia Trok'!AG39+'[4]2_Xa Ia Mron'!AG39+'[4]3_Xa Kim Tan'!AG39+'[4]4_Xa Chu Rang'!AG39+'[4]5_Xa Po To'!AG39+'[4]6_Xa Ia Broai'!AG39+'[4]7_Xa Ia Tul'!AG39+'[4]8_Xa Chu Mo'!AG39+'[4]9_Xa Ia KDam'!AG39+'[4]10_Off'!AG39+'[4]11_Off'!AG39+'[4]12_Off'!AG39+'[4]13_Off'!AG39+'[4]14_Off'!AG39+'[4]15_Off'!AG39</f>
        <v>0</v>
      </c>
      <c r="AH40" s="304">
        <f>'[4]1_Xa Ia Trok'!AH39+'[4]2_Xa Ia Mron'!AH39+'[4]3_Xa Kim Tan'!AH39+'[4]4_Xa Chu Rang'!AH39+'[4]5_Xa Po To'!AH39+'[4]6_Xa Ia Broai'!AH39+'[4]7_Xa Ia Tul'!AH39+'[4]8_Xa Chu Mo'!AH39+'[4]9_Xa Ia KDam'!AH39+'[4]10_Off'!AH39+'[4]11_Off'!AH39+'[4]12_Off'!AH39+'[4]13_Off'!AH39+'[4]14_Off'!AH39+'[4]15_Off'!AH39</f>
        <v>0</v>
      </c>
      <c r="AI40" s="304">
        <f>'[4]1_Xa Ia Trok'!AI39+'[4]2_Xa Ia Mron'!AI39+'[4]3_Xa Kim Tan'!AI39+'[4]4_Xa Chu Rang'!AI39+'[4]5_Xa Po To'!AI39+'[4]6_Xa Ia Broai'!AI39+'[4]7_Xa Ia Tul'!AI39+'[4]8_Xa Chu Mo'!AI39+'[4]9_Xa Ia KDam'!AI39+'[4]10_Off'!AI39+'[4]11_Off'!AI39+'[4]12_Off'!AI39+'[4]13_Off'!AI39+'[4]14_Off'!AI39+'[4]15_Off'!AI39</f>
        <v>0</v>
      </c>
      <c r="AJ40" s="514">
        <f>'[4]1_Xa Ia Trok'!AJ39+'[4]2_Xa Ia Mron'!AJ39+'[4]3_Xa Kim Tan'!AJ39+'[4]4_Xa Chu Rang'!AJ39+'[4]5_Xa Po To'!AJ39+'[4]6_Xa Ia Broai'!AJ39+'[4]7_Xa Ia Tul'!AJ39+'[4]8_Xa Chu Mo'!AJ39+'[4]9_Xa Ia KDam'!AJ39+'[4]10_Off'!AJ39+'[4]11_Off'!AJ39+'[4]12_Off'!AJ39+'[4]13_Off'!AJ39+'[4]14_Off'!AJ39+'[4]15_Off'!AJ39</f>
        <v>50.947810999999994</v>
      </c>
      <c r="AK40" s="304">
        <f>'[4]1_Xa Ia Trok'!AK39+'[4]2_Xa Ia Mron'!AK39+'[4]3_Xa Kim Tan'!AK39+'[4]4_Xa Chu Rang'!AK39+'[4]5_Xa Po To'!AK39+'[4]6_Xa Ia Broai'!AK39+'[4]7_Xa Ia Tul'!AK39+'[4]8_Xa Chu Mo'!AK39+'[4]9_Xa Ia KDam'!AK39+'[4]10_Off'!AK39+'[4]11_Off'!AK39+'[4]12_Off'!AK39+'[4]13_Off'!AK39+'[4]14_Off'!AK39+'[4]15_Off'!AK39</f>
        <v>0</v>
      </c>
      <c r="AL40" s="304">
        <f>'[4]1_Xa Ia Trok'!AL39+'[4]2_Xa Ia Mron'!AL39+'[4]3_Xa Kim Tan'!AL39+'[4]4_Xa Chu Rang'!AL39+'[4]5_Xa Po To'!AL39+'[4]6_Xa Ia Broai'!AL39+'[4]7_Xa Ia Tul'!AL39+'[4]8_Xa Chu Mo'!AL39+'[4]9_Xa Ia KDam'!AL39+'[4]10_Off'!AL39+'[4]11_Off'!AL39+'[4]12_Off'!AL39+'[4]13_Off'!AL39+'[4]14_Off'!AL39+'[4]15_Off'!AL39</f>
        <v>0</v>
      </c>
      <c r="AM40" s="304">
        <f>'[4]1_Xa Ia Trok'!AM39+'[4]2_Xa Ia Mron'!AM39+'[4]3_Xa Kim Tan'!AM39+'[4]4_Xa Chu Rang'!AM39+'[4]5_Xa Po To'!AM39+'[4]6_Xa Ia Broai'!AM39+'[4]7_Xa Ia Tul'!AM39+'[4]8_Xa Chu Mo'!AM39+'[4]9_Xa Ia KDam'!AM39+'[4]10_Off'!AM39+'[4]11_Off'!AM39+'[4]12_Off'!AM39+'[4]13_Off'!AM39+'[4]14_Off'!AM39+'[4]15_Off'!AM39</f>
        <v>0</v>
      </c>
      <c r="AN40" s="304">
        <f>'[4]1_Xa Ia Trok'!AN39+'[4]2_Xa Ia Mron'!AN39+'[4]3_Xa Kim Tan'!AN39+'[4]4_Xa Chu Rang'!AN39+'[4]5_Xa Po To'!AN39+'[4]6_Xa Ia Broai'!AN39+'[4]7_Xa Ia Tul'!AN39+'[4]8_Xa Chu Mo'!AN39+'[4]9_Xa Ia KDam'!AN39+'[4]10_Off'!AN39+'[4]11_Off'!AN39+'[4]12_Off'!AN39+'[4]13_Off'!AN39+'[4]14_Off'!AN39+'[4]15_Off'!AN39</f>
        <v>0</v>
      </c>
      <c r="AO40" s="304">
        <f>'[4]1_Xa Ia Trok'!AO39+'[4]2_Xa Ia Mron'!AO39+'[4]3_Xa Kim Tan'!AO39+'[4]4_Xa Chu Rang'!AO39+'[4]5_Xa Po To'!AO39+'[4]6_Xa Ia Broai'!AO39+'[4]7_Xa Ia Tul'!AO39+'[4]8_Xa Chu Mo'!AO39+'[4]9_Xa Ia KDam'!AO39+'[4]10_Off'!AO39+'[4]11_Off'!AO39+'[4]12_Off'!AO39+'[4]13_Off'!AO39+'[4]14_Off'!AO39+'[4]15_Off'!AO39</f>
        <v>0</v>
      </c>
      <c r="AP40" s="304">
        <f>'[4]1_Xa Ia Trok'!AP39+'[4]2_Xa Ia Mron'!AP39+'[4]3_Xa Kim Tan'!AP39+'[4]4_Xa Chu Rang'!AP39+'[4]5_Xa Po To'!AP39+'[4]6_Xa Ia Broai'!AP39+'[4]7_Xa Ia Tul'!AP39+'[4]8_Xa Chu Mo'!AP39+'[4]9_Xa Ia KDam'!AP39+'[4]10_Off'!AP39+'[4]11_Off'!AP39+'[4]12_Off'!AP39+'[4]13_Off'!AP39+'[4]14_Off'!AP39+'[4]15_Off'!AP39</f>
        <v>0</v>
      </c>
      <c r="AQ40" s="498">
        <f>'[4]1_Xa Ia Trok'!AQ39+'[4]2_Xa Ia Mron'!AQ39+'[4]3_Xa Kim Tan'!AQ39+'[4]4_Xa Chu Rang'!AQ39+'[4]5_Xa Po To'!AQ39+'[4]6_Xa Ia Broai'!AQ39+'[4]7_Xa Ia Tul'!AQ39+'[4]8_Xa Chu Mo'!AQ39+'[4]9_Xa Ia KDam'!AQ39+'[4]10_Off'!AQ39+'[4]11_Off'!AQ39+'[4]12_Off'!AQ39+'[4]13_Off'!AQ39+'[4]14_Off'!AQ39+'[4]15_Off'!AQ39</f>
        <v>0</v>
      </c>
      <c r="AR40" s="304">
        <f t="shared" si="10"/>
        <v>0</v>
      </c>
      <c r="AS40" s="624">
        <f>'[4]1_Xa Ia Trok'!AS39+'[4]2_Xa Ia Mron'!AS39+'[4]3_Xa Kim Tan'!AS39+'[4]4_Xa Chu Rang'!AS39+'[4]5_Xa Po To'!AS39+'[4]6_Xa Ia Broai'!AS39+'[4]7_Xa Ia Tul'!AS39+'[4]8_Xa Chu Mo'!AS39+'[4]9_Xa Ia KDam'!AS39+'[4]10_Off'!AS39+'[4]11_Off'!AS39+'[4]12_Off'!AS39+'[4]13_Off'!AS39+'[4]14_Off'!AS39+'[4]15_Off'!AS39</f>
        <v>87.75781099999999</v>
      </c>
      <c r="AU40" s="137">
        <f t="shared" si="8"/>
        <v>36.809999999999995</v>
      </c>
      <c r="AV40" s="137">
        <f>'03 CH'!I41</f>
        <v>87.75781099999999</v>
      </c>
      <c r="AW40" s="137">
        <f t="shared" si="6"/>
        <v>0</v>
      </c>
      <c r="AX40" s="137">
        <f t="shared" si="0"/>
        <v>36.809999999999995</v>
      </c>
      <c r="BA40" s="137">
        <f>'03 CH'!K41</f>
        <v>36.809999999999995</v>
      </c>
      <c r="BC40" s="137">
        <f t="shared" si="7"/>
        <v>36.809999999999995</v>
      </c>
    </row>
    <row r="41" spans="1:56" s="113" customFormat="1" ht="15.95" customHeight="1" x14ac:dyDescent="0.25">
      <c r="A41" s="142">
        <v>2.21</v>
      </c>
      <c r="B41" s="81" t="s">
        <v>86</v>
      </c>
      <c r="C41" s="82" t="s">
        <v>87</v>
      </c>
      <c r="D41" s="304">
        <f>'02 CH'!G52</f>
        <v>0.74</v>
      </c>
      <c r="E41" s="498">
        <f t="shared" si="9"/>
        <v>0</v>
      </c>
      <c r="F41" s="304">
        <f>'[4]1_Xa Ia Trok'!F40+'[4]2_Xa Ia Mron'!F40+'[4]3_Xa Kim Tan'!F40+'[4]4_Xa Chu Rang'!F40+'[4]5_Xa Po To'!F40+'[4]6_Xa Ia Broai'!F40+'[4]7_Xa Ia Tul'!F40+'[4]8_Xa Chu Mo'!F40+'[4]9_Xa Ia KDam'!F40+'[4]10_Off'!F40+'[4]11_Off'!F40+'[4]12_Off'!F40+'[4]13_Off'!F40+'[4]14_Off'!F40+'[4]15_Off'!F40</f>
        <v>0</v>
      </c>
      <c r="G41" s="304">
        <f>'[4]1_Xa Ia Trok'!G40+'[4]2_Xa Ia Mron'!G40+'[4]3_Xa Kim Tan'!G40+'[4]4_Xa Chu Rang'!G40+'[4]5_Xa Po To'!G40+'[4]6_Xa Ia Broai'!G40+'[4]7_Xa Ia Tul'!G40+'[4]8_Xa Chu Mo'!G40+'[4]9_Xa Ia KDam'!G40+'[4]10_Off'!G40+'[4]11_Off'!G40+'[4]12_Off'!G40+'[4]13_Off'!G40+'[4]14_Off'!G40+'[4]15_Off'!G40</f>
        <v>0</v>
      </c>
      <c r="H41" s="304">
        <f>'[4]1_Xa Ia Trok'!H40+'[4]2_Xa Ia Mron'!H40+'[4]3_Xa Kim Tan'!H40+'[4]4_Xa Chu Rang'!H40+'[4]5_Xa Po To'!H40+'[4]6_Xa Ia Broai'!H40+'[4]7_Xa Ia Tul'!H40+'[4]8_Xa Chu Mo'!H40+'[4]9_Xa Ia KDam'!H40+'[4]10_Off'!H40+'[4]11_Off'!H40+'[4]12_Off'!H40+'[4]13_Off'!H40+'[4]14_Off'!H40+'[4]15_Off'!H40</f>
        <v>0</v>
      </c>
      <c r="I41" s="304">
        <f>'[4]1_Xa Ia Trok'!I40+'[4]2_Xa Ia Mron'!I40+'[4]3_Xa Kim Tan'!I40+'[4]4_Xa Chu Rang'!I40+'[4]5_Xa Po To'!I40+'[4]6_Xa Ia Broai'!I40+'[4]7_Xa Ia Tul'!I40+'[4]8_Xa Chu Mo'!I40+'[4]9_Xa Ia KDam'!I40+'[4]10_Off'!I40+'[4]11_Off'!I40+'[4]12_Off'!I40+'[4]13_Off'!I40+'[4]14_Off'!I40+'[4]15_Off'!I40</f>
        <v>0</v>
      </c>
      <c r="J41" s="304">
        <f>'[4]1_Xa Ia Trok'!J40+'[4]2_Xa Ia Mron'!J40+'[4]3_Xa Kim Tan'!J40+'[4]4_Xa Chu Rang'!J40+'[4]5_Xa Po To'!J40+'[4]6_Xa Ia Broai'!J40+'[4]7_Xa Ia Tul'!J40+'[4]8_Xa Chu Mo'!J40+'[4]9_Xa Ia KDam'!J40+'[4]10_Off'!J40+'[4]11_Off'!J40+'[4]12_Off'!J40+'[4]13_Off'!J40+'[4]14_Off'!J40+'[4]15_Off'!J40</f>
        <v>0</v>
      </c>
      <c r="K41" s="304">
        <f>'[4]1_Xa Ia Trok'!K40+'[4]2_Xa Ia Mron'!K40+'[4]3_Xa Kim Tan'!K40+'[4]4_Xa Chu Rang'!K40+'[4]5_Xa Po To'!K40+'[4]6_Xa Ia Broai'!K40+'[4]7_Xa Ia Tul'!K40+'[4]8_Xa Chu Mo'!K40+'[4]9_Xa Ia KDam'!K40+'[4]10_Off'!K40+'[4]11_Off'!K40+'[4]12_Off'!K40+'[4]13_Off'!K40+'[4]14_Off'!K40+'[4]15_Off'!K40</f>
        <v>0</v>
      </c>
      <c r="L41" s="304">
        <f>'[4]1_Xa Ia Trok'!L40+'[4]2_Xa Ia Mron'!L40+'[4]3_Xa Kim Tan'!L40+'[4]4_Xa Chu Rang'!L40+'[4]5_Xa Po To'!L40+'[4]6_Xa Ia Broai'!L40+'[4]7_Xa Ia Tul'!L40+'[4]8_Xa Chu Mo'!L40+'[4]9_Xa Ia KDam'!L40+'[4]10_Off'!L40+'[4]11_Off'!L40+'[4]12_Off'!L40+'[4]13_Off'!L40+'[4]14_Off'!L40+'[4]15_Off'!L40</f>
        <v>0</v>
      </c>
      <c r="M41" s="304">
        <f>'[4]1_Xa Ia Trok'!M40+'[4]2_Xa Ia Mron'!M40+'[4]3_Xa Kim Tan'!M40+'[4]4_Xa Chu Rang'!M40+'[4]5_Xa Po To'!M40+'[4]6_Xa Ia Broai'!M40+'[4]7_Xa Ia Tul'!M40+'[4]8_Xa Chu Mo'!M40+'[4]9_Xa Ia KDam'!M40+'[4]10_Off'!M40+'[4]11_Off'!M40+'[4]12_Off'!M40+'[4]13_Off'!M40+'[4]14_Off'!M40+'[4]15_Off'!M40</f>
        <v>0</v>
      </c>
      <c r="N41" s="304">
        <f>'[4]1_Xa Ia Trok'!N40+'[4]2_Xa Ia Mron'!N40+'[4]3_Xa Kim Tan'!N40+'[4]4_Xa Chu Rang'!N40+'[4]5_Xa Po To'!N40+'[4]6_Xa Ia Broai'!N40+'[4]7_Xa Ia Tul'!N40+'[4]8_Xa Chu Mo'!N40+'[4]9_Xa Ia KDam'!N40+'[4]10_Off'!N40+'[4]11_Off'!N40+'[4]12_Off'!N40+'[4]13_Off'!N40+'[4]14_Off'!N40+'[4]15_Off'!N40</f>
        <v>0</v>
      </c>
      <c r="O41" s="304">
        <f>'[4]1_Xa Ia Trok'!O40+'[4]2_Xa Ia Mron'!O40+'[4]3_Xa Kim Tan'!O40+'[4]4_Xa Chu Rang'!O40+'[4]5_Xa Po To'!O40+'[4]6_Xa Ia Broai'!O40+'[4]7_Xa Ia Tul'!O40+'[4]8_Xa Chu Mo'!O40+'[4]9_Xa Ia KDam'!O40+'[4]10_Off'!O40+'[4]11_Off'!O40+'[4]12_Off'!O40+'[4]13_Off'!O40+'[4]14_Off'!O40+'[4]15_Off'!O40</f>
        <v>0</v>
      </c>
      <c r="P41" s="498">
        <f>SUM(Q41:AP41)-AK41</f>
        <v>0</v>
      </c>
      <c r="Q41" s="304">
        <f>'[4]1_Xa Ia Trok'!Q40+'[4]2_Xa Ia Mron'!Q40+'[4]3_Xa Kim Tan'!Q40+'[4]4_Xa Chu Rang'!Q40+'[4]5_Xa Po To'!Q40+'[4]6_Xa Ia Broai'!Q40+'[4]7_Xa Ia Tul'!Q40+'[4]8_Xa Chu Mo'!Q40+'[4]9_Xa Ia KDam'!Q40+'[4]10_Off'!Q40+'[4]11_Off'!Q40+'[4]12_Off'!Q40+'[4]13_Off'!Q40+'[4]14_Off'!Q40+'[4]15_Off'!Q40</f>
        <v>0</v>
      </c>
      <c r="R41" s="304">
        <f>'[4]1_Xa Ia Trok'!R40+'[4]2_Xa Ia Mron'!R40+'[4]3_Xa Kim Tan'!R40+'[4]4_Xa Chu Rang'!R40+'[4]5_Xa Po To'!R40+'[4]6_Xa Ia Broai'!R40+'[4]7_Xa Ia Tul'!R40+'[4]8_Xa Chu Mo'!R40+'[4]9_Xa Ia KDam'!R40+'[4]10_Off'!R40+'[4]11_Off'!R40+'[4]12_Off'!R40+'[4]13_Off'!R40+'[4]14_Off'!R40+'[4]15_Off'!R40</f>
        <v>0</v>
      </c>
      <c r="S41" s="304">
        <f>'[4]1_Xa Ia Trok'!S40+'[4]2_Xa Ia Mron'!S40+'[4]3_Xa Kim Tan'!S40+'[4]4_Xa Chu Rang'!S40+'[4]5_Xa Po To'!S40+'[4]6_Xa Ia Broai'!S40+'[4]7_Xa Ia Tul'!S40+'[4]8_Xa Chu Mo'!S40+'[4]9_Xa Ia KDam'!S40+'[4]10_Off'!S40+'[4]11_Off'!S40+'[4]12_Off'!S40+'[4]13_Off'!S40+'[4]14_Off'!S40+'[4]15_Off'!S40</f>
        <v>0</v>
      </c>
      <c r="T41" s="304">
        <f>'[4]1_Xa Ia Trok'!T40+'[4]2_Xa Ia Mron'!T40+'[4]3_Xa Kim Tan'!T40+'[4]4_Xa Chu Rang'!T40+'[4]5_Xa Po To'!T40+'[4]6_Xa Ia Broai'!T40+'[4]7_Xa Ia Tul'!T40+'[4]8_Xa Chu Mo'!T40+'[4]9_Xa Ia KDam'!T40+'[4]10_Off'!T40+'[4]11_Off'!T40+'[4]12_Off'!T40+'[4]13_Off'!T40+'[4]14_Off'!T40+'[4]15_Off'!T40</f>
        <v>0</v>
      </c>
      <c r="U41" s="304">
        <f>'[4]1_Xa Ia Trok'!U40+'[4]2_Xa Ia Mron'!U40+'[4]3_Xa Kim Tan'!U40+'[4]4_Xa Chu Rang'!U40+'[4]5_Xa Po To'!U40+'[4]6_Xa Ia Broai'!U40+'[4]7_Xa Ia Tul'!U40+'[4]8_Xa Chu Mo'!U40+'[4]9_Xa Ia KDam'!U40+'[4]10_Off'!U40+'[4]11_Off'!U40+'[4]12_Off'!U40+'[4]13_Off'!U40+'[4]14_Off'!U40+'[4]15_Off'!U40</f>
        <v>0</v>
      </c>
      <c r="V41" s="304">
        <f>'[4]1_Xa Ia Trok'!V40+'[4]2_Xa Ia Mron'!V40+'[4]3_Xa Kim Tan'!V40+'[4]4_Xa Chu Rang'!V40+'[4]5_Xa Po To'!V40+'[4]6_Xa Ia Broai'!V40+'[4]7_Xa Ia Tul'!V40+'[4]8_Xa Chu Mo'!V40+'[4]9_Xa Ia KDam'!V40+'[4]10_Off'!V40+'[4]11_Off'!V40+'[4]12_Off'!V40+'[4]13_Off'!V40+'[4]14_Off'!V40+'[4]15_Off'!V40</f>
        <v>0</v>
      </c>
      <c r="W41" s="304">
        <f>'[4]1_Xa Ia Trok'!W40+'[4]2_Xa Ia Mron'!W40+'[4]3_Xa Kim Tan'!W40+'[4]4_Xa Chu Rang'!W40+'[4]5_Xa Po To'!W40+'[4]6_Xa Ia Broai'!W40+'[4]7_Xa Ia Tul'!W40+'[4]8_Xa Chu Mo'!W40+'[4]9_Xa Ia KDam'!W40+'[4]10_Off'!W40+'[4]11_Off'!W40+'[4]12_Off'!W40+'[4]13_Off'!W40+'[4]14_Off'!W40+'[4]15_Off'!W40</f>
        <v>0</v>
      </c>
      <c r="X41" s="304">
        <f>'[4]1_Xa Ia Trok'!X40+'[4]2_Xa Ia Mron'!X40+'[4]3_Xa Kim Tan'!X40+'[4]4_Xa Chu Rang'!X40+'[4]5_Xa Po To'!X40+'[4]6_Xa Ia Broai'!X40+'[4]7_Xa Ia Tul'!X40+'[4]8_Xa Chu Mo'!X40+'[4]9_Xa Ia KDam'!X40+'[4]10_Off'!X40+'[4]11_Off'!X40+'[4]12_Off'!X40+'[4]13_Off'!X40+'[4]14_Off'!X40+'[4]15_Off'!X40</f>
        <v>0</v>
      </c>
      <c r="Y41" s="304">
        <f>'[4]1_Xa Ia Trok'!Y40+'[4]2_Xa Ia Mron'!Y40+'[4]3_Xa Kim Tan'!Y40+'[4]4_Xa Chu Rang'!Y40+'[4]5_Xa Po To'!Y40+'[4]6_Xa Ia Broai'!Y40+'[4]7_Xa Ia Tul'!Y40+'[4]8_Xa Chu Mo'!Y40+'[4]9_Xa Ia KDam'!Y40+'[4]10_Off'!Y40+'[4]11_Off'!Y40+'[4]12_Off'!Y40+'[4]13_Off'!Y40+'[4]14_Off'!Y40+'[4]15_Off'!Y40</f>
        <v>0</v>
      </c>
      <c r="Z41" s="304">
        <f>'[4]1_Xa Ia Trok'!Z40+'[4]2_Xa Ia Mron'!Z40+'[4]3_Xa Kim Tan'!Z40+'[4]4_Xa Chu Rang'!Z40+'[4]5_Xa Po To'!Z40+'[4]6_Xa Ia Broai'!Z40+'[4]7_Xa Ia Tul'!Z40+'[4]8_Xa Chu Mo'!Z40+'[4]9_Xa Ia KDam'!Z40+'[4]10_Off'!Z40+'[4]11_Off'!Z40+'[4]12_Off'!Z40+'[4]13_Off'!Z40+'[4]14_Off'!Z40+'[4]15_Off'!Z40</f>
        <v>0</v>
      </c>
      <c r="AA41" s="304">
        <f>'[4]1_Xa Ia Trok'!AA40+'[4]2_Xa Ia Mron'!AA40+'[4]3_Xa Kim Tan'!AA40+'[4]4_Xa Chu Rang'!AA40+'[4]5_Xa Po To'!AA40+'[4]6_Xa Ia Broai'!AA40+'[4]7_Xa Ia Tul'!AA40+'[4]8_Xa Chu Mo'!AA40+'[4]9_Xa Ia KDam'!AA40+'[4]10_Off'!AA40+'[4]11_Off'!AA40+'[4]12_Off'!AA40+'[4]13_Off'!AA40+'[4]14_Off'!AA40+'[4]15_Off'!AA40</f>
        <v>0</v>
      </c>
      <c r="AB41" s="304">
        <f>'[4]1_Xa Ia Trok'!AB40+'[4]2_Xa Ia Mron'!AB40+'[4]3_Xa Kim Tan'!AB40+'[4]4_Xa Chu Rang'!AB40+'[4]5_Xa Po To'!AB40+'[4]6_Xa Ia Broai'!AB40+'[4]7_Xa Ia Tul'!AB40+'[4]8_Xa Chu Mo'!AB40+'[4]9_Xa Ia KDam'!AB40+'[4]10_Off'!AB40+'[4]11_Off'!AB40+'[4]12_Off'!AB40+'[4]13_Off'!AB40+'[4]14_Off'!AB40+'[4]15_Off'!AB40</f>
        <v>0</v>
      </c>
      <c r="AC41" s="304">
        <f>'[4]1_Xa Ia Trok'!AC40+'[4]2_Xa Ia Mron'!AC40+'[4]3_Xa Kim Tan'!AC40+'[4]4_Xa Chu Rang'!AC40+'[4]5_Xa Po To'!AC40+'[4]6_Xa Ia Broai'!AC40+'[4]7_Xa Ia Tul'!AC40+'[4]8_Xa Chu Mo'!AC40+'[4]9_Xa Ia KDam'!AC40+'[4]10_Off'!AC40+'[4]11_Off'!AC40+'[4]12_Off'!AC40+'[4]13_Off'!AC40+'[4]14_Off'!AC40+'[4]15_Off'!AC40</f>
        <v>0</v>
      </c>
      <c r="AD41" s="304">
        <f>'[4]1_Xa Ia Trok'!AD40+'[4]2_Xa Ia Mron'!AD40+'[4]3_Xa Kim Tan'!AD40+'[4]4_Xa Chu Rang'!AD40+'[4]5_Xa Po To'!AD40+'[4]6_Xa Ia Broai'!AD40+'[4]7_Xa Ia Tul'!AD40+'[4]8_Xa Chu Mo'!AD40+'[4]9_Xa Ia KDam'!AD40+'[4]10_Off'!AD40+'[4]11_Off'!AD40+'[4]12_Off'!AD40+'[4]13_Off'!AD40+'[4]14_Off'!AD40+'[4]15_Off'!AD40</f>
        <v>0</v>
      </c>
      <c r="AE41" s="304">
        <f>'[4]1_Xa Ia Trok'!AE40+'[4]2_Xa Ia Mron'!AE40+'[4]3_Xa Kim Tan'!AE40+'[4]4_Xa Chu Rang'!AE40+'[4]5_Xa Po To'!AE40+'[4]6_Xa Ia Broai'!AE40+'[4]7_Xa Ia Tul'!AE40+'[4]8_Xa Chu Mo'!AE40+'[4]9_Xa Ia KDam'!AE40+'[4]10_Off'!AE40+'[4]11_Off'!AE40+'[4]12_Off'!AE40+'[4]13_Off'!AE40+'[4]14_Off'!AE40+'[4]15_Off'!AE40</f>
        <v>0</v>
      </c>
      <c r="AF41" s="304">
        <f>'[4]1_Xa Ia Trok'!AF40+'[4]2_Xa Ia Mron'!AF40+'[4]3_Xa Kim Tan'!AF40+'[4]4_Xa Chu Rang'!AF40+'[4]5_Xa Po To'!AF40+'[4]6_Xa Ia Broai'!AF40+'[4]7_Xa Ia Tul'!AF40+'[4]8_Xa Chu Mo'!AF40+'[4]9_Xa Ia KDam'!AF40+'[4]10_Off'!AF40+'[4]11_Off'!AF40+'[4]12_Off'!AF40+'[4]13_Off'!AF40+'[4]14_Off'!AF40+'[4]15_Off'!AF40</f>
        <v>0</v>
      </c>
      <c r="AG41" s="304">
        <f>'[4]1_Xa Ia Trok'!AG40+'[4]2_Xa Ia Mron'!AG40+'[4]3_Xa Kim Tan'!AG40+'[4]4_Xa Chu Rang'!AG40+'[4]5_Xa Po To'!AG40+'[4]6_Xa Ia Broai'!AG40+'[4]7_Xa Ia Tul'!AG40+'[4]8_Xa Chu Mo'!AG40+'[4]9_Xa Ia KDam'!AG40+'[4]10_Off'!AG40+'[4]11_Off'!AG40+'[4]12_Off'!AG40+'[4]13_Off'!AG40+'[4]14_Off'!AG40+'[4]15_Off'!AG40</f>
        <v>0</v>
      </c>
      <c r="AH41" s="304">
        <f>'[4]1_Xa Ia Trok'!AH40+'[4]2_Xa Ia Mron'!AH40+'[4]3_Xa Kim Tan'!AH40+'[4]4_Xa Chu Rang'!AH40+'[4]5_Xa Po To'!AH40+'[4]6_Xa Ia Broai'!AH40+'[4]7_Xa Ia Tul'!AH40+'[4]8_Xa Chu Mo'!AH40+'[4]9_Xa Ia KDam'!AH40+'[4]10_Off'!AH40+'[4]11_Off'!AH40+'[4]12_Off'!AH40+'[4]13_Off'!AH40+'[4]14_Off'!AH40+'[4]15_Off'!AH40</f>
        <v>0</v>
      </c>
      <c r="AI41" s="304">
        <f>'[4]1_Xa Ia Trok'!AI40+'[4]2_Xa Ia Mron'!AI40+'[4]3_Xa Kim Tan'!AI40+'[4]4_Xa Chu Rang'!AI40+'[4]5_Xa Po To'!AI40+'[4]6_Xa Ia Broai'!AI40+'[4]7_Xa Ia Tul'!AI40+'[4]8_Xa Chu Mo'!AI40+'[4]9_Xa Ia KDam'!AI40+'[4]10_Off'!AI40+'[4]11_Off'!AI40+'[4]12_Off'!AI40+'[4]13_Off'!AI40+'[4]14_Off'!AI40+'[4]15_Off'!AI40</f>
        <v>0</v>
      </c>
      <c r="AJ41" s="304">
        <f>'[4]1_Xa Ia Trok'!AJ40+'[4]2_Xa Ia Mron'!AJ40+'[4]3_Xa Kim Tan'!AJ40+'[4]4_Xa Chu Rang'!AJ40+'[4]5_Xa Po To'!AJ40+'[4]6_Xa Ia Broai'!AJ40+'[4]7_Xa Ia Tul'!AJ40+'[4]8_Xa Chu Mo'!AJ40+'[4]9_Xa Ia KDam'!AJ40+'[4]10_Off'!AJ40+'[4]11_Off'!AJ40+'[4]12_Off'!AJ40+'[4]13_Off'!AJ40+'[4]14_Off'!AJ40+'[4]15_Off'!AJ40</f>
        <v>0</v>
      </c>
      <c r="AK41" s="514">
        <f>'[4]1_Xa Ia Trok'!AK40+'[4]2_Xa Ia Mron'!AK40+'[4]3_Xa Kim Tan'!AK40+'[4]4_Xa Chu Rang'!AK40+'[4]5_Xa Po To'!AK40+'[4]6_Xa Ia Broai'!AK40+'[4]7_Xa Ia Tul'!AK40+'[4]8_Xa Chu Mo'!AK40+'[4]9_Xa Ia KDam'!AK40+'[4]10_Off'!AK40+'[4]11_Off'!AK40+'[4]12_Off'!AK40+'[4]13_Off'!AK40+'[4]14_Off'!AK40+'[4]15_Off'!AK40</f>
        <v>0.74</v>
      </c>
      <c r="AL41" s="304">
        <f>'[4]1_Xa Ia Trok'!AL40+'[4]2_Xa Ia Mron'!AL40+'[4]3_Xa Kim Tan'!AL40+'[4]4_Xa Chu Rang'!AL40+'[4]5_Xa Po To'!AL40+'[4]6_Xa Ia Broai'!AL40+'[4]7_Xa Ia Tul'!AL40+'[4]8_Xa Chu Mo'!AL40+'[4]9_Xa Ia KDam'!AL40+'[4]10_Off'!AL40+'[4]11_Off'!AL40+'[4]12_Off'!AL40+'[4]13_Off'!AL40+'[4]14_Off'!AL40+'[4]15_Off'!AL40</f>
        <v>0</v>
      </c>
      <c r="AM41" s="304">
        <f>'[4]1_Xa Ia Trok'!AM40+'[4]2_Xa Ia Mron'!AM40+'[4]3_Xa Kim Tan'!AM40+'[4]4_Xa Chu Rang'!AM40+'[4]5_Xa Po To'!AM40+'[4]6_Xa Ia Broai'!AM40+'[4]7_Xa Ia Tul'!AM40+'[4]8_Xa Chu Mo'!AM40+'[4]9_Xa Ia KDam'!AM40+'[4]10_Off'!AM40+'[4]11_Off'!AM40+'[4]12_Off'!AM40+'[4]13_Off'!AM40+'[4]14_Off'!AM40+'[4]15_Off'!AM40</f>
        <v>0</v>
      </c>
      <c r="AN41" s="304">
        <f>'[4]1_Xa Ia Trok'!AN40+'[4]2_Xa Ia Mron'!AN40+'[4]3_Xa Kim Tan'!AN40+'[4]4_Xa Chu Rang'!AN40+'[4]5_Xa Po To'!AN40+'[4]6_Xa Ia Broai'!AN40+'[4]7_Xa Ia Tul'!AN40+'[4]8_Xa Chu Mo'!AN40+'[4]9_Xa Ia KDam'!AN40+'[4]10_Off'!AN40+'[4]11_Off'!AN40+'[4]12_Off'!AN40+'[4]13_Off'!AN40+'[4]14_Off'!AN40+'[4]15_Off'!AN40</f>
        <v>0</v>
      </c>
      <c r="AO41" s="304">
        <f>'[4]1_Xa Ia Trok'!AO40+'[4]2_Xa Ia Mron'!AO40+'[4]3_Xa Kim Tan'!AO40+'[4]4_Xa Chu Rang'!AO40+'[4]5_Xa Po To'!AO40+'[4]6_Xa Ia Broai'!AO40+'[4]7_Xa Ia Tul'!AO40+'[4]8_Xa Chu Mo'!AO40+'[4]9_Xa Ia KDam'!AO40+'[4]10_Off'!AO40+'[4]11_Off'!AO40+'[4]12_Off'!AO40+'[4]13_Off'!AO40+'[4]14_Off'!AO40+'[4]15_Off'!AO40</f>
        <v>0</v>
      </c>
      <c r="AP41" s="304">
        <f>'[4]1_Xa Ia Trok'!AP40+'[4]2_Xa Ia Mron'!AP40+'[4]3_Xa Kim Tan'!AP40+'[4]4_Xa Chu Rang'!AP40+'[4]5_Xa Po To'!AP40+'[4]6_Xa Ia Broai'!AP40+'[4]7_Xa Ia Tul'!AP40+'[4]8_Xa Chu Mo'!AP40+'[4]9_Xa Ia KDam'!AP40+'[4]10_Off'!AP40+'[4]11_Off'!AP40+'[4]12_Off'!AP40+'[4]13_Off'!AP40+'[4]14_Off'!AP40+'[4]15_Off'!AP40</f>
        <v>0</v>
      </c>
      <c r="AQ41" s="498">
        <f>'[4]1_Xa Ia Trok'!AQ40+'[4]2_Xa Ia Mron'!AQ40+'[4]3_Xa Kim Tan'!AQ40+'[4]4_Xa Chu Rang'!AQ40+'[4]5_Xa Po To'!AQ40+'[4]6_Xa Ia Broai'!AQ40+'[4]7_Xa Ia Tul'!AQ40+'[4]8_Xa Chu Mo'!AQ40+'[4]9_Xa Ia KDam'!AQ40+'[4]10_Off'!AQ40+'[4]11_Off'!AQ40+'[4]12_Off'!AQ40+'[4]13_Off'!AQ40+'[4]14_Off'!AQ40+'[4]15_Off'!AQ40</f>
        <v>0</v>
      </c>
      <c r="AR41" s="304">
        <f t="shared" si="10"/>
        <v>0</v>
      </c>
      <c r="AS41" s="624">
        <f>'[4]1_Xa Ia Trok'!AS40+'[4]2_Xa Ia Mron'!AS40+'[4]3_Xa Kim Tan'!AS40+'[4]4_Xa Chu Rang'!AS40+'[4]5_Xa Po To'!AS40+'[4]6_Xa Ia Broai'!AS40+'[4]7_Xa Ia Tul'!AS40+'[4]8_Xa Chu Mo'!AS40+'[4]9_Xa Ia KDam'!AS40+'[4]10_Off'!AS40+'[4]11_Off'!AS40+'[4]12_Off'!AS40+'[4]13_Off'!AS40+'[4]14_Off'!AS40+'[4]15_Off'!AS40</f>
        <v>5.3299999999999992</v>
      </c>
      <c r="AU41" s="137">
        <f t="shared" si="8"/>
        <v>4.589999999999999</v>
      </c>
      <c r="AV41" s="137">
        <f>'03 CH'!I42</f>
        <v>5.3299999999999992</v>
      </c>
      <c r="AW41" s="137">
        <f t="shared" si="6"/>
        <v>0</v>
      </c>
      <c r="AX41" s="137">
        <f t="shared" si="0"/>
        <v>4.589999999999999</v>
      </c>
      <c r="BA41" s="137">
        <f>'03 CH'!K42</f>
        <v>4.589999999999999</v>
      </c>
      <c r="BC41" s="137">
        <f t="shared" si="7"/>
        <v>4.589999999999999</v>
      </c>
    </row>
    <row r="42" spans="1:56" s="113" customFormat="1" ht="15.95" customHeight="1" x14ac:dyDescent="0.25">
      <c r="A42" s="142">
        <v>2.2200000000000002</v>
      </c>
      <c r="B42" s="81" t="s">
        <v>88</v>
      </c>
      <c r="C42" s="82" t="s">
        <v>89</v>
      </c>
      <c r="D42" s="304">
        <f>'02 CH'!G53</f>
        <v>0</v>
      </c>
      <c r="E42" s="498">
        <f t="shared" si="9"/>
        <v>0</v>
      </c>
      <c r="F42" s="304">
        <f>'[4]1_Xa Ia Trok'!F41+'[4]2_Xa Ia Mron'!F41+'[4]3_Xa Kim Tan'!F41+'[4]4_Xa Chu Rang'!F41+'[4]5_Xa Po To'!F41+'[4]6_Xa Ia Broai'!F41+'[4]7_Xa Ia Tul'!F41+'[4]8_Xa Chu Mo'!F41+'[4]9_Xa Ia KDam'!F41+'[4]10_Off'!F41+'[4]11_Off'!F41+'[4]12_Off'!F41+'[4]13_Off'!F41+'[4]14_Off'!F41+'[4]15_Off'!F41</f>
        <v>0</v>
      </c>
      <c r="G42" s="304">
        <f>'[4]1_Xa Ia Trok'!G41+'[4]2_Xa Ia Mron'!G41+'[4]3_Xa Kim Tan'!G41+'[4]4_Xa Chu Rang'!G41+'[4]5_Xa Po To'!G41+'[4]6_Xa Ia Broai'!G41+'[4]7_Xa Ia Tul'!G41+'[4]8_Xa Chu Mo'!G41+'[4]9_Xa Ia KDam'!G41+'[4]10_Off'!G41+'[4]11_Off'!G41+'[4]12_Off'!G41+'[4]13_Off'!G41+'[4]14_Off'!G41+'[4]15_Off'!G41</f>
        <v>0</v>
      </c>
      <c r="H42" s="304">
        <f>'[4]1_Xa Ia Trok'!H41+'[4]2_Xa Ia Mron'!H41+'[4]3_Xa Kim Tan'!H41+'[4]4_Xa Chu Rang'!H41+'[4]5_Xa Po To'!H41+'[4]6_Xa Ia Broai'!H41+'[4]7_Xa Ia Tul'!H41+'[4]8_Xa Chu Mo'!H41+'[4]9_Xa Ia KDam'!H41+'[4]10_Off'!H41+'[4]11_Off'!H41+'[4]12_Off'!H41+'[4]13_Off'!H41+'[4]14_Off'!H41+'[4]15_Off'!H41</f>
        <v>0</v>
      </c>
      <c r="I42" s="304">
        <f>'[4]1_Xa Ia Trok'!I41+'[4]2_Xa Ia Mron'!I41+'[4]3_Xa Kim Tan'!I41+'[4]4_Xa Chu Rang'!I41+'[4]5_Xa Po To'!I41+'[4]6_Xa Ia Broai'!I41+'[4]7_Xa Ia Tul'!I41+'[4]8_Xa Chu Mo'!I41+'[4]9_Xa Ia KDam'!I41+'[4]10_Off'!I41+'[4]11_Off'!I41+'[4]12_Off'!I41+'[4]13_Off'!I41+'[4]14_Off'!I41+'[4]15_Off'!I41</f>
        <v>0</v>
      </c>
      <c r="J42" s="304">
        <f>'[4]1_Xa Ia Trok'!J41+'[4]2_Xa Ia Mron'!J41+'[4]3_Xa Kim Tan'!J41+'[4]4_Xa Chu Rang'!J41+'[4]5_Xa Po To'!J41+'[4]6_Xa Ia Broai'!J41+'[4]7_Xa Ia Tul'!J41+'[4]8_Xa Chu Mo'!J41+'[4]9_Xa Ia KDam'!J41+'[4]10_Off'!J41+'[4]11_Off'!J41+'[4]12_Off'!J41+'[4]13_Off'!J41+'[4]14_Off'!J41+'[4]15_Off'!J41</f>
        <v>0</v>
      </c>
      <c r="K42" s="304">
        <f>'[4]1_Xa Ia Trok'!K41+'[4]2_Xa Ia Mron'!K41+'[4]3_Xa Kim Tan'!K41+'[4]4_Xa Chu Rang'!K41+'[4]5_Xa Po To'!K41+'[4]6_Xa Ia Broai'!K41+'[4]7_Xa Ia Tul'!K41+'[4]8_Xa Chu Mo'!K41+'[4]9_Xa Ia KDam'!K41+'[4]10_Off'!K41+'[4]11_Off'!K41+'[4]12_Off'!K41+'[4]13_Off'!K41+'[4]14_Off'!K41+'[4]15_Off'!K41</f>
        <v>0</v>
      </c>
      <c r="L42" s="304">
        <f>'[4]1_Xa Ia Trok'!L41+'[4]2_Xa Ia Mron'!L41+'[4]3_Xa Kim Tan'!L41+'[4]4_Xa Chu Rang'!L41+'[4]5_Xa Po To'!L41+'[4]6_Xa Ia Broai'!L41+'[4]7_Xa Ia Tul'!L41+'[4]8_Xa Chu Mo'!L41+'[4]9_Xa Ia KDam'!L41+'[4]10_Off'!L41+'[4]11_Off'!L41+'[4]12_Off'!L41+'[4]13_Off'!L41+'[4]14_Off'!L41+'[4]15_Off'!L41</f>
        <v>0</v>
      </c>
      <c r="M42" s="304">
        <f>'[4]1_Xa Ia Trok'!M41+'[4]2_Xa Ia Mron'!M41+'[4]3_Xa Kim Tan'!M41+'[4]4_Xa Chu Rang'!M41+'[4]5_Xa Po To'!M41+'[4]6_Xa Ia Broai'!M41+'[4]7_Xa Ia Tul'!M41+'[4]8_Xa Chu Mo'!M41+'[4]9_Xa Ia KDam'!M41+'[4]10_Off'!M41+'[4]11_Off'!M41+'[4]12_Off'!M41+'[4]13_Off'!M41+'[4]14_Off'!M41+'[4]15_Off'!M41</f>
        <v>0</v>
      </c>
      <c r="N42" s="304">
        <f>'[4]1_Xa Ia Trok'!N41+'[4]2_Xa Ia Mron'!N41+'[4]3_Xa Kim Tan'!N41+'[4]4_Xa Chu Rang'!N41+'[4]5_Xa Po To'!N41+'[4]6_Xa Ia Broai'!N41+'[4]7_Xa Ia Tul'!N41+'[4]8_Xa Chu Mo'!N41+'[4]9_Xa Ia KDam'!N41+'[4]10_Off'!N41+'[4]11_Off'!N41+'[4]12_Off'!N41+'[4]13_Off'!N41+'[4]14_Off'!N41+'[4]15_Off'!N41</f>
        <v>0</v>
      </c>
      <c r="O42" s="304">
        <f>'[4]1_Xa Ia Trok'!O41+'[4]2_Xa Ia Mron'!O41+'[4]3_Xa Kim Tan'!O41+'[4]4_Xa Chu Rang'!O41+'[4]5_Xa Po To'!O41+'[4]6_Xa Ia Broai'!O41+'[4]7_Xa Ia Tul'!O41+'[4]8_Xa Chu Mo'!O41+'[4]9_Xa Ia KDam'!O41+'[4]10_Off'!O41+'[4]11_Off'!O41+'[4]12_Off'!O41+'[4]13_Off'!O41+'[4]14_Off'!O41+'[4]15_Off'!O41</f>
        <v>0</v>
      </c>
      <c r="P42" s="498">
        <f>SUM(Q42:AP42)-AL42</f>
        <v>0</v>
      </c>
      <c r="Q42" s="304">
        <f>'[4]1_Xa Ia Trok'!Q41+'[4]2_Xa Ia Mron'!Q41+'[4]3_Xa Kim Tan'!Q41+'[4]4_Xa Chu Rang'!Q41+'[4]5_Xa Po To'!Q41+'[4]6_Xa Ia Broai'!Q41+'[4]7_Xa Ia Tul'!Q41+'[4]8_Xa Chu Mo'!Q41+'[4]9_Xa Ia KDam'!Q41+'[4]10_Off'!Q41+'[4]11_Off'!Q41+'[4]12_Off'!Q41+'[4]13_Off'!Q41+'[4]14_Off'!Q41+'[4]15_Off'!Q41</f>
        <v>0</v>
      </c>
      <c r="R42" s="304">
        <f>'[4]1_Xa Ia Trok'!R41+'[4]2_Xa Ia Mron'!R41+'[4]3_Xa Kim Tan'!R41+'[4]4_Xa Chu Rang'!R41+'[4]5_Xa Po To'!R41+'[4]6_Xa Ia Broai'!R41+'[4]7_Xa Ia Tul'!R41+'[4]8_Xa Chu Mo'!R41+'[4]9_Xa Ia KDam'!R41+'[4]10_Off'!R41+'[4]11_Off'!R41+'[4]12_Off'!R41+'[4]13_Off'!R41+'[4]14_Off'!R41+'[4]15_Off'!R41</f>
        <v>0</v>
      </c>
      <c r="S42" s="304">
        <f>'[4]1_Xa Ia Trok'!S41+'[4]2_Xa Ia Mron'!S41+'[4]3_Xa Kim Tan'!S41+'[4]4_Xa Chu Rang'!S41+'[4]5_Xa Po To'!S41+'[4]6_Xa Ia Broai'!S41+'[4]7_Xa Ia Tul'!S41+'[4]8_Xa Chu Mo'!S41+'[4]9_Xa Ia KDam'!S41+'[4]10_Off'!S41+'[4]11_Off'!S41+'[4]12_Off'!S41+'[4]13_Off'!S41+'[4]14_Off'!S41+'[4]15_Off'!S41</f>
        <v>0</v>
      </c>
      <c r="T42" s="304">
        <f>'[4]1_Xa Ia Trok'!T41+'[4]2_Xa Ia Mron'!T41+'[4]3_Xa Kim Tan'!T41+'[4]4_Xa Chu Rang'!T41+'[4]5_Xa Po To'!T41+'[4]6_Xa Ia Broai'!T41+'[4]7_Xa Ia Tul'!T41+'[4]8_Xa Chu Mo'!T41+'[4]9_Xa Ia KDam'!T41+'[4]10_Off'!T41+'[4]11_Off'!T41+'[4]12_Off'!T41+'[4]13_Off'!T41+'[4]14_Off'!T41+'[4]15_Off'!T41</f>
        <v>0</v>
      </c>
      <c r="U42" s="304">
        <f>'[4]1_Xa Ia Trok'!U41+'[4]2_Xa Ia Mron'!U41+'[4]3_Xa Kim Tan'!U41+'[4]4_Xa Chu Rang'!U41+'[4]5_Xa Po To'!U41+'[4]6_Xa Ia Broai'!U41+'[4]7_Xa Ia Tul'!U41+'[4]8_Xa Chu Mo'!U41+'[4]9_Xa Ia KDam'!U41+'[4]10_Off'!U41+'[4]11_Off'!U41+'[4]12_Off'!U41+'[4]13_Off'!U41+'[4]14_Off'!U41+'[4]15_Off'!U41</f>
        <v>0</v>
      </c>
      <c r="V42" s="304">
        <f>'[4]1_Xa Ia Trok'!V41+'[4]2_Xa Ia Mron'!V41+'[4]3_Xa Kim Tan'!V41+'[4]4_Xa Chu Rang'!V41+'[4]5_Xa Po To'!V41+'[4]6_Xa Ia Broai'!V41+'[4]7_Xa Ia Tul'!V41+'[4]8_Xa Chu Mo'!V41+'[4]9_Xa Ia KDam'!V41+'[4]10_Off'!V41+'[4]11_Off'!V41+'[4]12_Off'!V41+'[4]13_Off'!V41+'[4]14_Off'!V41+'[4]15_Off'!V41</f>
        <v>0</v>
      </c>
      <c r="W42" s="304">
        <f>'[4]1_Xa Ia Trok'!W41+'[4]2_Xa Ia Mron'!W41+'[4]3_Xa Kim Tan'!W41+'[4]4_Xa Chu Rang'!W41+'[4]5_Xa Po To'!W41+'[4]6_Xa Ia Broai'!W41+'[4]7_Xa Ia Tul'!W41+'[4]8_Xa Chu Mo'!W41+'[4]9_Xa Ia KDam'!W41+'[4]10_Off'!W41+'[4]11_Off'!W41+'[4]12_Off'!W41+'[4]13_Off'!W41+'[4]14_Off'!W41+'[4]15_Off'!W41</f>
        <v>0</v>
      </c>
      <c r="X42" s="304">
        <f>'[4]1_Xa Ia Trok'!X41+'[4]2_Xa Ia Mron'!X41+'[4]3_Xa Kim Tan'!X41+'[4]4_Xa Chu Rang'!X41+'[4]5_Xa Po To'!X41+'[4]6_Xa Ia Broai'!X41+'[4]7_Xa Ia Tul'!X41+'[4]8_Xa Chu Mo'!X41+'[4]9_Xa Ia KDam'!X41+'[4]10_Off'!X41+'[4]11_Off'!X41+'[4]12_Off'!X41+'[4]13_Off'!X41+'[4]14_Off'!X41+'[4]15_Off'!X41</f>
        <v>0</v>
      </c>
      <c r="Y42" s="304">
        <f>'[4]1_Xa Ia Trok'!Y41+'[4]2_Xa Ia Mron'!Y41+'[4]3_Xa Kim Tan'!Y41+'[4]4_Xa Chu Rang'!Y41+'[4]5_Xa Po To'!Y41+'[4]6_Xa Ia Broai'!Y41+'[4]7_Xa Ia Tul'!Y41+'[4]8_Xa Chu Mo'!Y41+'[4]9_Xa Ia KDam'!Y41+'[4]10_Off'!Y41+'[4]11_Off'!Y41+'[4]12_Off'!Y41+'[4]13_Off'!Y41+'[4]14_Off'!Y41+'[4]15_Off'!Y41</f>
        <v>0</v>
      </c>
      <c r="Z42" s="304">
        <f>'[4]1_Xa Ia Trok'!Z41+'[4]2_Xa Ia Mron'!Z41+'[4]3_Xa Kim Tan'!Z41+'[4]4_Xa Chu Rang'!Z41+'[4]5_Xa Po To'!Z41+'[4]6_Xa Ia Broai'!Z41+'[4]7_Xa Ia Tul'!Z41+'[4]8_Xa Chu Mo'!Z41+'[4]9_Xa Ia KDam'!Z41+'[4]10_Off'!Z41+'[4]11_Off'!Z41+'[4]12_Off'!Z41+'[4]13_Off'!Z41+'[4]14_Off'!Z41+'[4]15_Off'!Z41</f>
        <v>0</v>
      </c>
      <c r="AA42" s="304">
        <f>'[4]1_Xa Ia Trok'!AA41+'[4]2_Xa Ia Mron'!AA41+'[4]3_Xa Kim Tan'!AA41+'[4]4_Xa Chu Rang'!AA41+'[4]5_Xa Po To'!AA41+'[4]6_Xa Ia Broai'!AA41+'[4]7_Xa Ia Tul'!AA41+'[4]8_Xa Chu Mo'!AA41+'[4]9_Xa Ia KDam'!AA41+'[4]10_Off'!AA41+'[4]11_Off'!AA41+'[4]12_Off'!AA41+'[4]13_Off'!AA41+'[4]14_Off'!AA41+'[4]15_Off'!AA41</f>
        <v>0</v>
      </c>
      <c r="AB42" s="304">
        <f>'[4]1_Xa Ia Trok'!AB41+'[4]2_Xa Ia Mron'!AB41+'[4]3_Xa Kim Tan'!AB41+'[4]4_Xa Chu Rang'!AB41+'[4]5_Xa Po To'!AB41+'[4]6_Xa Ia Broai'!AB41+'[4]7_Xa Ia Tul'!AB41+'[4]8_Xa Chu Mo'!AB41+'[4]9_Xa Ia KDam'!AB41+'[4]10_Off'!AB41+'[4]11_Off'!AB41+'[4]12_Off'!AB41+'[4]13_Off'!AB41+'[4]14_Off'!AB41+'[4]15_Off'!AB41</f>
        <v>0</v>
      </c>
      <c r="AC42" s="304">
        <f>'[4]1_Xa Ia Trok'!AC41+'[4]2_Xa Ia Mron'!AC41+'[4]3_Xa Kim Tan'!AC41+'[4]4_Xa Chu Rang'!AC41+'[4]5_Xa Po To'!AC41+'[4]6_Xa Ia Broai'!AC41+'[4]7_Xa Ia Tul'!AC41+'[4]8_Xa Chu Mo'!AC41+'[4]9_Xa Ia KDam'!AC41+'[4]10_Off'!AC41+'[4]11_Off'!AC41+'[4]12_Off'!AC41+'[4]13_Off'!AC41+'[4]14_Off'!AC41+'[4]15_Off'!AC41</f>
        <v>0</v>
      </c>
      <c r="AD42" s="304">
        <f>'[4]1_Xa Ia Trok'!AD41+'[4]2_Xa Ia Mron'!AD41+'[4]3_Xa Kim Tan'!AD41+'[4]4_Xa Chu Rang'!AD41+'[4]5_Xa Po To'!AD41+'[4]6_Xa Ia Broai'!AD41+'[4]7_Xa Ia Tul'!AD41+'[4]8_Xa Chu Mo'!AD41+'[4]9_Xa Ia KDam'!AD41+'[4]10_Off'!AD41+'[4]11_Off'!AD41+'[4]12_Off'!AD41+'[4]13_Off'!AD41+'[4]14_Off'!AD41+'[4]15_Off'!AD41</f>
        <v>0</v>
      </c>
      <c r="AE42" s="304">
        <f>'[4]1_Xa Ia Trok'!AE41+'[4]2_Xa Ia Mron'!AE41+'[4]3_Xa Kim Tan'!AE41+'[4]4_Xa Chu Rang'!AE41+'[4]5_Xa Po To'!AE41+'[4]6_Xa Ia Broai'!AE41+'[4]7_Xa Ia Tul'!AE41+'[4]8_Xa Chu Mo'!AE41+'[4]9_Xa Ia KDam'!AE41+'[4]10_Off'!AE41+'[4]11_Off'!AE41+'[4]12_Off'!AE41+'[4]13_Off'!AE41+'[4]14_Off'!AE41+'[4]15_Off'!AE41</f>
        <v>0</v>
      </c>
      <c r="AF42" s="304">
        <f>'[4]1_Xa Ia Trok'!AF41+'[4]2_Xa Ia Mron'!AF41+'[4]3_Xa Kim Tan'!AF41+'[4]4_Xa Chu Rang'!AF41+'[4]5_Xa Po To'!AF41+'[4]6_Xa Ia Broai'!AF41+'[4]7_Xa Ia Tul'!AF41+'[4]8_Xa Chu Mo'!AF41+'[4]9_Xa Ia KDam'!AF41+'[4]10_Off'!AF41+'[4]11_Off'!AF41+'[4]12_Off'!AF41+'[4]13_Off'!AF41+'[4]14_Off'!AF41+'[4]15_Off'!AF41</f>
        <v>0</v>
      </c>
      <c r="AG42" s="304">
        <f>'[4]1_Xa Ia Trok'!AG41+'[4]2_Xa Ia Mron'!AG41+'[4]3_Xa Kim Tan'!AG41+'[4]4_Xa Chu Rang'!AG41+'[4]5_Xa Po To'!AG41+'[4]6_Xa Ia Broai'!AG41+'[4]7_Xa Ia Tul'!AG41+'[4]8_Xa Chu Mo'!AG41+'[4]9_Xa Ia KDam'!AG41+'[4]10_Off'!AG41+'[4]11_Off'!AG41+'[4]12_Off'!AG41+'[4]13_Off'!AG41+'[4]14_Off'!AG41+'[4]15_Off'!AG41</f>
        <v>0</v>
      </c>
      <c r="AH42" s="304">
        <f>'[4]1_Xa Ia Trok'!AH41+'[4]2_Xa Ia Mron'!AH41+'[4]3_Xa Kim Tan'!AH41+'[4]4_Xa Chu Rang'!AH41+'[4]5_Xa Po To'!AH41+'[4]6_Xa Ia Broai'!AH41+'[4]7_Xa Ia Tul'!AH41+'[4]8_Xa Chu Mo'!AH41+'[4]9_Xa Ia KDam'!AH41+'[4]10_Off'!AH41+'[4]11_Off'!AH41+'[4]12_Off'!AH41+'[4]13_Off'!AH41+'[4]14_Off'!AH41+'[4]15_Off'!AH41</f>
        <v>0</v>
      </c>
      <c r="AI42" s="304">
        <f>'[4]1_Xa Ia Trok'!AI41+'[4]2_Xa Ia Mron'!AI41+'[4]3_Xa Kim Tan'!AI41+'[4]4_Xa Chu Rang'!AI41+'[4]5_Xa Po To'!AI41+'[4]6_Xa Ia Broai'!AI41+'[4]7_Xa Ia Tul'!AI41+'[4]8_Xa Chu Mo'!AI41+'[4]9_Xa Ia KDam'!AI41+'[4]10_Off'!AI41+'[4]11_Off'!AI41+'[4]12_Off'!AI41+'[4]13_Off'!AI41+'[4]14_Off'!AI41+'[4]15_Off'!AI41</f>
        <v>0</v>
      </c>
      <c r="AJ42" s="304">
        <f>'[4]1_Xa Ia Trok'!AJ41+'[4]2_Xa Ia Mron'!AJ41+'[4]3_Xa Kim Tan'!AJ41+'[4]4_Xa Chu Rang'!AJ41+'[4]5_Xa Po To'!AJ41+'[4]6_Xa Ia Broai'!AJ41+'[4]7_Xa Ia Tul'!AJ41+'[4]8_Xa Chu Mo'!AJ41+'[4]9_Xa Ia KDam'!AJ41+'[4]10_Off'!AJ41+'[4]11_Off'!AJ41+'[4]12_Off'!AJ41+'[4]13_Off'!AJ41+'[4]14_Off'!AJ41+'[4]15_Off'!AJ41</f>
        <v>0</v>
      </c>
      <c r="AK42" s="304">
        <f>'[4]1_Xa Ia Trok'!AK41+'[4]2_Xa Ia Mron'!AK41+'[4]3_Xa Kim Tan'!AK41+'[4]4_Xa Chu Rang'!AK41+'[4]5_Xa Po To'!AK41+'[4]6_Xa Ia Broai'!AK41+'[4]7_Xa Ia Tul'!AK41+'[4]8_Xa Chu Mo'!AK41+'[4]9_Xa Ia KDam'!AK41+'[4]10_Off'!AK41+'[4]11_Off'!AK41+'[4]12_Off'!AK41+'[4]13_Off'!AK41+'[4]14_Off'!AK41+'[4]15_Off'!AK41</f>
        <v>0</v>
      </c>
      <c r="AL42" s="514">
        <f>'[4]1_Xa Ia Trok'!AL41+'[4]2_Xa Ia Mron'!AL41+'[4]3_Xa Kim Tan'!AL41+'[4]4_Xa Chu Rang'!AL41+'[4]5_Xa Po To'!AL41+'[4]6_Xa Ia Broai'!AL41+'[4]7_Xa Ia Tul'!AL41+'[4]8_Xa Chu Mo'!AL41+'[4]9_Xa Ia KDam'!AL41+'[4]10_Off'!AL41+'[4]11_Off'!AL41+'[4]12_Off'!AL41+'[4]13_Off'!AL41+'[4]14_Off'!AL41+'[4]15_Off'!AL41</f>
        <v>0</v>
      </c>
      <c r="AM42" s="304">
        <f>'[4]1_Xa Ia Trok'!AM41+'[4]2_Xa Ia Mron'!AM41+'[4]3_Xa Kim Tan'!AM41+'[4]4_Xa Chu Rang'!AM41+'[4]5_Xa Po To'!AM41+'[4]6_Xa Ia Broai'!AM41+'[4]7_Xa Ia Tul'!AM41+'[4]8_Xa Chu Mo'!AM41+'[4]9_Xa Ia KDam'!AM41+'[4]10_Off'!AM41+'[4]11_Off'!AM41+'[4]12_Off'!AM41+'[4]13_Off'!AM41+'[4]14_Off'!AM41+'[4]15_Off'!AM41</f>
        <v>0</v>
      </c>
      <c r="AN42" s="304">
        <f>'[4]1_Xa Ia Trok'!AN41+'[4]2_Xa Ia Mron'!AN41+'[4]3_Xa Kim Tan'!AN41+'[4]4_Xa Chu Rang'!AN41+'[4]5_Xa Po To'!AN41+'[4]6_Xa Ia Broai'!AN41+'[4]7_Xa Ia Tul'!AN41+'[4]8_Xa Chu Mo'!AN41+'[4]9_Xa Ia KDam'!AN41+'[4]10_Off'!AN41+'[4]11_Off'!AN41+'[4]12_Off'!AN41+'[4]13_Off'!AN41+'[4]14_Off'!AN41+'[4]15_Off'!AN41</f>
        <v>0</v>
      </c>
      <c r="AO42" s="304">
        <f>'[4]1_Xa Ia Trok'!AO41+'[4]2_Xa Ia Mron'!AO41+'[4]3_Xa Kim Tan'!AO41+'[4]4_Xa Chu Rang'!AO41+'[4]5_Xa Po To'!AO41+'[4]6_Xa Ia Broai'!AO41+'[4]7_Xa Ia Tul'!AO41+'[4]8_Xa Chu Mo'!AO41+'[4]9_Xa Ia KDam'!AO41+'[4]10_Off'!AO41+'[4]11_Off'!AO41+'[4]12_Off'!AO41+'[4]13_Off'!AO41+'[4]14_Off'!AO41+'[4]15_Off'!AO41</f>
        <v>0</v>
      </c>
      <c r="AP42" s="304">
        <f>'[4]1_Xa Ia Trok'!AP41+'[4]2_Xa Ia Mron'!AP41+'[4]3_Xa Kim Tan'!AP41+'[4]4_Xa Chu Rang'!AP41+'[4]5_Xa Po To'!AP41+'[4]6_Xa Ia Broai'!AP41+'[4]7_Xa Ia Tul'!AP41+'[4]8_Xa Chu Mo'!AP41+'[4]9_Xa Ia KDam'!AP41+'[4]10_Off'!AP41+'[4]11_Off'!AP41+'[4]12_Off'!AP41+'[4]13_Off'!AP41+'[4]14_Off'!AP41+'[4]15_Off'!AP41</f>
        <v>0</v>
      </c>
      <c r="AQ42" s="498">
        <f>'[4]1_Xa Ia Trok'!AQ41+'[4]2_Xa Ia Mron'!AQ41+'[4]3_Xa Kim Tan'!AQ41+'[4]4_Xa Chu Rang'!AQ41+'[4]5_Xa Po To'!AQ41+'[4]6_Xa Ia Broai'!AQ41+'[4]7_Xa Ia Tul'!AQ41+'[4]8_Xa Chu Mo'!AQ41+'[4]9_Xa Ia KDam'!AQ41+'[4]10_Off'!AQ41+'[4]11_Off'!AQ41+'[4]12_Off'!AQ41+'[4]13_Off'!AQ41+'[4]14_Off'!AQ41+'[4]15_Off'!AQ41</f>
        <v>0</v>
      </c>
      <c r="AR42" s="304">
        <f t="shared" si="10"/>
        <v>0</v>
      </c>
      <c r="AS42" s="624">
        <f>'[4]1_Xa Ia Trok'!AS41+'[4]2_Xa Ia Mron'!AS41+'[4]3_Xa Kim Tan'!AS41+'[4]4_Xa Chu Rang'!AS41+'[4]5_Xa Po To'!AS41+'[4]6_Xa Ia Broai'!AS41+'[4]7_Xa Ia Tul'!AS41+'[4]8_Xa Chu Mo'!AS41+'[4]9_Xa Ia KDam'!AS41+'[4]10_Off'!AS41+'[4]11_Off'!AS41+'[4]12_Off'!AS41+'[4]13_Off'!AS41+'[4]14_Off'!AS41+'[4]15_Off'!AS41</f>
        <v>3.58</v>
      </c>
      <c r="AU42" s="137">
        <f t="shared" si="8"/>
        <v>3.58</v>
      </c>
      <c r="AV42" s="137">
        <f>'03 CH'!I43</f>
        <v>3.58</v>
      </c>
      <c r="AW42" s="137">
        <f t="shared" si="6"/>
        <v>0</v>
      </c>
      <c r="AX42" s="137">
        <f t="shared" si="0"/>
        <v>3.58</v>
      </c>
      <c r="BA42" s="137">
        <f>'03 CH'!K43</f>
        <v>3.58</v>
      </c>
      <c r="BC42" s="137">
        <f t="shared" si="7"/>
        <v>3.58</v>
      </c>
    </row>
    <row r="43" spans="1:56" s="113" customFormat="1" ht="15.95" customHeight="1" x14ac:dyDescent="0.25">
      <c r="A43" s="142">
        <v>2.23</v>
      </c>
      <c r="B43" s="81" t="s">
        <v>90</v>
      </c>
      <c r="C43" s="82" t="s">
        <v>91</v>
      </c>
      <c r="D43" s="304">
        <f>'02 CH'!G54</f>
        <v>0</v>
      </c>
      <c r="E43" s="498">
        <f t="shared" si="9"/>
        <v>0</v>
      </c>
      <c r="F43" s="304">
        <f>'[4]1_Xa Ia Trok'!F42+'[4]2_Xa Ia Mron'!F42+'[4]3_Xa Kim Tan'!F42+'[4]4_Xa Chu Rang'!F42+'[4]5_Xa Po To'!F42+'[4]6_Xa Ia Broai'!F42+'[4]7_Xa Ia Tul'!F42+'[4]8_Xa Chu Mo'!F42+'[4]9_Xa Ia KDam'!F42+'[4]10_Off'!F42+'[4]11_Off'!F42+'[4]12_Off'!F42+'[4]13_Off'!F42+'[4]14_Off'!F42+'[4]15_Off'!F42</f>
        <v>0</v>
      </c>
      <c r="G43" s="304">
        <f>'[4]1_Xa Ia Trok'!G42+'[4]2_Xa Ia Mron'!G42+'[4]3_Xa Kim Tan'!G42+'[4]4_Xa Chu Rang'!G42+'[4]5_Xa Po To'!G42+'[4]6_Xa Ia Broai'!G42+'[4]7_Xa Ia Tul'!G42+'[4]8_Xa Chu Mo'!G42+'[4]9_Xa Ia KDam'!G42+'[4]10_Off'!G42+'[4]11_Off'!G42+'[4]12_Off'!G42+'[4]13_Off'!G42+'[4]14_Off'!G42+'[4]15_Off'!G42</f>
        <v>0</v>
      </c>
      <c r="H43" s="304">
        <f>'[4]1_Xa Ia Trok'!H42+'[4]2_Xa Ia Mron'!H42+'[4]3_Xa Kim Tan'!H42+'[4]4_Xa Chu Rang'!H42+'[4]5_Xa Po To'!H42+'[4]6_Xa Ia Broai'!H42+'[4]7_Xa Ia Tul'!H42+'[4]8_Xa Chu Mo'!H42+'[4]9_Xa Ia KDam'!H42+'[4]10_Off'!H42+'[4]11_Off'!H42+'[4]12_Off'!H42+'[4]13_Off'!H42+'[4]14_Off'!H42+'[4]15_Off'!H42</f>
        <v>0</v>
      </c>
      <c r="I43" s="304">
        <f>'[4]1_Xa Ia Trok'!I42+'[4]2_Xa Ia Mron'!I42+'[4]3_Xa Kim Tan'!I42+'[4]4_Xa Chu Rang'!I42+'[4]5_Xa Po To'!I42+'[4]6_Xa Ia Broai'!I42+'[4]7_Xa Ia Tul'!I42+'[4]8_Xa Chu Mo'!I42+'[4]9_Xa Ia KDam'!I42+'[4]10_Off'!I42+'[4]11_Off'!I42+'[4]12_Off'!I42+'[4]13_Off'!I42+'[4]14_Off'!I42+'[4]15_Off'!I42</f>
        <v>0</v>
      </c>
      <c r="J43" s="304">
        <f>'[4]1_Xa Ia Trok'!J42+'[4]2_Xa Ia Mron'!J42+'[4]3_Xa Kim Tan'!J42+'[4]4_Xa Chu Rang'!J42+'[4]5_Xa Po To'!J42+'[4]6_Xa Ia Broai'!J42+'[4]7_Xa Ia Tul'!J42+'[4]8_Xa Chu Mo'!J42+'[4]9_Xa Ia KDam'!J42+'[4]10_Off'!J42+'[4]11_Off'!J42+'[4]12_Off'!J42+'[4]13_Off'!J42+'[4]14_Off'!J42+'[4]15_Off'!J42</f>
        <v>0</v>
      </c>
      <c r="K43" s="304">
        <f>'[4]1_Xa Ia Trok'!K42+'[4]2_Xa Ia Mron'!K42+'[4]3_Xa Kim Tan'!K42+'[4]4_Xa Chu Rang'!K42+'[4]5_Xa Po To'!K42+'[4]6_Xa Ia Broai'!K42+'[4]7_Xa Ia Tul'!K42+'[4]8_Xa Chu Mo'!K42+'[4]9_Xa Ia KDam'!K42+'[4]10_Off'!K42+'[4]11_Off'!K42+'[4]12_Off'!K42+'[4]13_Off'!K42+'[4]14_Off'!K42+'[4]15_Off'!K42</f>
        <v>0</v>
      </c>
      <c r="L43" s="304">
        <f>'[4]1_Xa Ia Trok'!L42+'[4]2_Xa Ia Mron'!L42+'[4]3_Xa Kim Tan'!L42+'[4]4_Xa Chu Rang'!L42+'[4]5_Xa Po To'!L42+'[4]6_Xa Ia Broai'!L42+'[4]7_Xa Ia Tul'!L42+'[4]8_Xa Chu Mo'!L42+'[4]9_Xa Ia KDam'!L42+'[4]10_Off'!L42+'[4]11_Off'!L42+'[4]12_Off'!L42+'[4]13_Off'!L42+'[4]14_Off'!L42+'[4]15_Off'!L42</f>
        <v>0</v>
      </c>
      <c r="M43" s="304">
        <f>'[4]1_Xa Ia Trok'!M42+'[4]2_Xa Ia Mron'!M42+'[4]3_Xa Kim Tan'!M42+'[4]4_Xa Chu Rang'!M42+'[4]5_Xa Po To'!M42+'[4]6_Xa Ia Broai'!M42+'[4]7_Xa Ia Tul'!M42+'[4]8_Xa Chu Mo'!M42+'[4]9_Xa Ia KDam'!M42+'[4]10_Off'!M42+'[4]11_Off'!M42+'[4]12_Off'!M42+'[4]13_Off'!M42+'[4]14_Off'!M42+'[4]15_Off'!M42</f>
        <v>0</v>
      </c>
      <c r="N43" s="304">
        <f>'[4]1_Xa Ia Trok'!N42+'[4]2_Xa Ia Mron'!N42+'[4]3_Xa Kim Tan'!N42+'[4]4_Xa Chu Rang'!N42+'[4]5_Xa Po To'!N42+'[4]6_Xa Ia Broai'!N42+'[4]7_Xa Ia Tul'!N42+'[4]8_Xa Chu Mo'!N42+'[4]9_Xa Ia KDam'!N42+'[4]10_Off'!N42+'[4]11_Off'!N42+'[4]12_Off'!N42+'[4]13_Off'!N42+'[4]14_Off'!N42+'[4]15_Off'!N42</f>
        <v>0</v>
      </c>
      <c r="O43" s="304">
        <f>'[4]1_Xa Ia Trok'!O42+'[4]2_Xa Ia Mron'!O42+'[4]3_Xa Kim Tan'!O42+'[4]4_Xa Chu Rang'!O42+'[4]5_Xa Po To'!O42+'[4]6_Xa Ia Broai'!O42+'[4]7_Xa Ia Tul'!O42+'[4]8_Xa Chu Mo'!O42+'[4]9_Xa Ia KDam'!O42+'[4]10_Off'!O42+'[4]11_Off'!O42+'[4]12_Off'!O42+'[4]13_Off'!O42+'[4]14_Off'!O42+'[4]15_Off'!O42</f>
        <v>0</v>
      </c>
      <c r="P43" s="498">
        <f>SUM(Q43:AP43)-AM43</f>
        <v>0</v>
      </c>
      <c r="Q43" s="304">
        <f>'[4]1_Xa Ia Trok'!Q42+'[4]2_Xa Ia Mron'!Q42+'[4]3_Xa Kim Tan'!Q42+'[4]4_Xa Chu Rang'!Q42+'[4]5_Xa Po To'!Q42+'[4]6_Xa Ia Broai'!Q42+'[4]7_Xa Ia Tul'!Q42+'[4]8_Xa Chu Mo'!Q42+'[4]9_Xa Ia KDam'!Q42+'[4]10_Off'!Q42+'[4]11_Off'!Q42+'[4]12_Off'!Q42+'[4]13_Off'!Q42+'[4]14_Off'!Q42+'[4]15_Off'!Q42</f>
        <v>0</v>
      </c>
      <c r="R43" s="304">
        <f>'[4]1_Xa Ia Trok'!R42+'[4]2_Xa Ia Mron'!R42+'[4]3_Xa Kim Tan'!R42+'[4]4_Xa Chu Rang'!R42+'[4]5_Xa Po To'!R42+'[4]6_Xa Ia Broai'!R42+'[4]7_Xa Ia Tul'!R42+'[4]8_Xa Chu Mo'!R42+'[4]9_Xa Ia KDam'!R42+'[4]10_Off'!R42+'[4]11_Off'!R42+'[4]12_Off'!R42+'[4]13_Off'!R42+'[4]14_Off'!R42+'[4]15_Off'!R42</f>
        <v>0</v>
      </c>
      <c r="S43" s="304">
        <f>'[4]1_Xa Ia Trok'!S42+'[4]2_Xa Ia Mron'!S42+'[4]3_Xa Kim Tan'!S42+'[4]4_Xa Chu Rang'!S42+'[4]5_Xa Po To'!S42+'[4]6_Xa Ia Broai'!S42+'[4]7_Xa Ia Tul'!S42+'[4]8_Xa Chu Mo'!S42+'[4]9_Xa Ia KDam'!S42+'[4]10_Off'!S42+'[4]11_Off'!S42+'[4]12_Off'!S42+'[4]13_Off'!S42+'[4]14_Off'!S42+'[4]15_Off'!S42</f>
        <v>0</v>
      </c>
      <c r="T43" s="304">
        <f>'[4]1_Xa Ia Trok'!T42+'[4]2_Xa Ia Mron'!T42+'[4]3_Xa Kim Tan'!T42+'[4]4_Xa Chu Rang'!T42+'[4]5_Xa Po To'!T42+'[4]6_Xa Ia Broai'!T42+'[4]7_Xa Ia Tul'!T42+'[4]8_Xa Chu Mo'!T42+'[4]9_Xa Ia KDam'!T42+'[4]10_Off'!T42+'[4]11_Off'!T42+'[4]12_Off'!T42+'[4]13_Off'!T42+'[4]14_Off'!T42+'[4]15_Off'!T42</f>
        <v>0</v>
      </c>
      <c r="U43" s="304">
        <f>'[4]1_Xa Ia Trok'!U42+'[4]2_Xa Ia Mron'!U42+'[4]3_Xa Kim Tan'!U42+'[4]4_Xa Chu Rang'!U42+'[4]5_Xa Po To'!U42+'[4]6_Xa Ia Broai'!U42+'[4]7_Xa Ia Tul'!U42+'[4]8_Xa Chu Mo'!U42+'[4]9_Xa Ia KDam'!U42+'[4]10_Off'!U42+'[4]11_Off'!U42+'[4]12_Off'!U42+'[4]13_Off'!U42+'[4]14_Off'!U42+'[4]15_Off'!U42</f>
        <v>0</v>
      </c>
      <c r="V43" s="304">
        <f>'[4]1_Xa Ia Trok'!V42+'[4]2_Xa Ia Mron'!V42+'[4]3_Xa Kim Tan'!V42+'[4]4_Xa Chu Rang'!V42+'[4]5_Xa Po To'!V42+'[4]6_Xa Ia Broai'!V42+'[4]7_Xa Ia Tul'!V42+'[4]8_Xa Chu Mo'!V42+'[4]9_Xa Ia KDam'!V42+'[4]10_Off'!V42+'[4]11_Off'!V42+'[4]12_Off'!V42+'[4]13_Off'!V42+'[4]14_Off'!V42+'[4]15_Off'!V42</f>
        <v>0</v>
      </c>
      <c r="W43" s="304">
        <f>'[4]1_Xa Ia Trok'!W42+'[4]2_Xa Ia Mron'!W42+'[4]3_Xa Kim Tan'!W42+'[4]4_Xa Chu Rang'!W42+'[4]5_Xa Po To'!W42+'[4]6_Xa Ia Broai'!W42+'[4]7_Xa Ia Tul'!W42+'[4]8_Xa Chu Mo'!W42+'[4]9_Xa Ia KDam'!W42+'[4]10_Off'!W42+'[4]11_Off'!W42+'[4]12_Off'!W42+'[4]13_Off'!W42+'[4]14_Off'!W42+'[4]15_Off'!W42</f>
        <v>0</v>
      </c>
      <c r="X43" s="304">
        <f>'[4]1_Xa Ia Trok'!X42+'[4]2_Xa Ia Mron'!X42+'[4]3_Xa Kim Tan'!X42+'[4]4_Xa Chu Rang'!X42+'[4]5_Xa Po To'!X42+'[4]6_Xa Ia Broai'!X42+'[4]7_Xa Ia Tul'!X42+'[4]8_Xa Chu Mo'!X42+'[4]9_Xa Ia KDam'!X42+'[4]10_Off'!X42+'[4]11_Off'!X42+'[4]12_Off'!X42+'[4]13_Off'!X42+'[4]14_Off'!X42+'[4]15_Off'!X42</f>
        <v>0</v>
      </c>
      <c r="Y43" s="304">
        <f>'[4]1_Xa Ia Trok'!Y42+'[4]2_Xa Ia Mron'!Y42+'[4]3_Xa Kim Tan'!Y42+'[4]4_Xa Chu Rang'!Y42+'[4]5_Xa Po To'!Y42+'[4]6_Xa Ia Broai'!Y42+'[4]7_Xa Ia Tul'!Y42+'[4]8_Xa Chu Mo'!Y42+'[4]9_Xa Ia KDam'!Y42+'[4]10_Off'!Y42+'[4]11_Off'!Y42+'[4]12_Off'!Y42+'[4]13_Off'!Y42+'[4]14_Off'!Y42+'[4]15_Off'!Y42</f>
        <v>0</v>
      </c>
      <c r="Z43" s="304">
        <f>'[4]1_Xa Ia Trok'!Z42+'[4]2_Xa Ia Mron'!Z42+'[4]3_Xa Kim Tan'!Z42+'[4]4_Xa Chu Rang'!Z42+'[4]5_Xa Po To'!Z42+'[4]6_Xa Ia Broai'!Z42+'[4]7_Xa Ia Tul'!Z42+'[4]8_Xa Chu Mo'!Z42+'[4]9_Xa Ia KDam'!Z42+'[4]10_Off'!Z42+'[4]11_Off'!Z42+'[4]12_Off'!Z42+'[4]13_Off'!Z42+'[4]14_Off'!Z42+'[4]15_Off'!Z42</f>
        <v>0</v>
      </c>
      <c r="AA43" s="304">
        <f>'[4]1_Xa Ia Trok'!AA42+'[4]2_Xa Ia Mron'!AA42+'[4]3_Xa Kim Tan'!AA42+'[4]4_Xa Chu Rang'!AA42+'[4]5_Xa Po To'!AA42+'[4]6_Xa Ia Broai'!AA42+'[4]7_Xa Ia Tul'!AA42+'[4]8_Xa Chu Mo'!AA42+'[4]9_Xa Ia KDam'!AA42+'[4]10_Off'!AA42+'[4]11_Off'!AA42+'[4]12_Off'!AA42+'[4]13_Off'!AA42+'[4]14_Off'!AA42+'[4]15_Off'!AA42</f>
        <v>0</v>
      </c>
      <c r="AB43" s="304">
        <f>'[4]1_Xa Ia Trok'!AB42+'[4]2_Xa Ia Mron'!AB42+'[4]3_Xa Kim Tan'!AB42+'[4]4_Xa Chu Rang'!AB42+'[4]5_Xa Po To'!AB42+'[4]6_Xa Ia Broai'!AB42+'[4]7_Xa Ia Tul'!AB42+'[4]8_Xa Chu Mo'!AB42+'[4]9_Xa Ia KDam'!AB42+'[4]10_Off'!AB42+'[4]11_Off'!AB42+'[4]12_Off'!AB42+'[4]13_Off'!AB42+'[4]14_Off'!AB42+'[4]15_Off'!AB42</f>
        <v>0</v>
      </c>
      <c r="AC43" s="304">
        <f>'[4]1_Xa Ia Trok'!AC42+'[4]2_Xa Ia Mron'!AC42+'[4]3_Xa Kim Tan'!AC42+'[4]4_Xa Chu Rang'!AC42+'[4]5_Xa Po To'!AC42+'[4]6_Xa Ia Broai'!AC42+'[4]7_Xa Ia Tul'!AC42+'[4]8_Xa Chu Mo'!AC42+'[4]9_Xa Ia KDam'!AC42+'[4]10_Off'!AC42+'[4]11_Off'!AC42+'[4]12_Off'!AC42+'[4]13_Off'!AC42+'[4]14_Off'!AC42+'[4]15_Off'!AC42</f>
        <v>0</v>
      </c>
      <c r="AD43" s="304">
        <f>'[4]1_Xa Ia Trok'!AD42+'[4]2_Xa Ia Mron'!AD42+'[4]3_Xa Kim Tan'!AD42+'[4]4_Xa Chu Rang'!AD42+'[4]5_Xa Po To'!AD42+'[4]6_Xa Ia Broai'!AD42+'[4]7_Xa Ia Tul'!AD42+'[4]8_Xa Chu Mo'!AD42+'[4]9_Xa Ia KDam'!AD42+'[4]10_Off'!AD42+'[4]11_Off'!AD42+'[4]12_Off'!AD42+'[4]13_Off'!AD42+'[4]14_Off'!AD42+'[4]15_Off'!AD42</f>
        <v>0</v>
      </c>
      <c r="AE43" s="304">
        <f>'[4]1_Xa Ia Trok'!AE42+'[4]2_Xa Ia Mron'!AE42+'[4]3_Xa Kim Tan'!AE42+'[4]4_Xa Chu Rang'!AE42+'[4]5_Xa Po To'!AE42+'[4]6_Xa Ia Broai'!AE42+'[4]7_Xa Ia Tul'!AE42+'[4]8_Xa Chu Mo'!AE42+'[4]9_Xa Ia KDam'!AE42+'[4]10_Off'!AE42+'[4]11_Off'!AE42+'[4]12_Off'!AE42+'[4]13_Off'!AE42+'[4]14_Off'!AE42+'[4]15_Off'!AE42</f>
        <v>0</v>
      </c>
      <c r="AF43" s="304">
        <f>'[4]1_Xa Ia Trok'!AF42+'[4]2_Xa Ia Mron'!AF42+'[4]3_Xa Kim Tan'!AF42+'[4]4_Xa Chu Rang'!AF42+'[4]5_Xa Po To'!AF42+'[4]6_Xa Ia Broai'!AF42+'[4]7_Xa Ia Tul'!AF42+'[4]8_Xa Chu Mo'!AF42+'[4]9_Xa Ia KDam'!AF42+'[4]10_Off'!AF42+'[4]11_Off'!AF42+'[4]12_Off'!AF42+'[4]13_Off'!AF42+'[4]14_Off'!AF42+'[4]15_Off'!AF42</f>
        <v>0</v>
      </c>
      <c r="AG43" s="304">
        <f>'[4]1_Xa Ia Trok'!AG42+'[4]2_Xa Ia Mron'!AG42+'[4]3_Xa Kim Tan'!AG42+'[4]4_Xa Chu Rang'!AG42+'[4]5_Xa Po To'!AG42+'[4]6_Xa Ia Broai'!AG42+'[4]7_Xa Ia Tul'!AG42+'[4]8_Xa Chu Mo'!AG42+'[4]9_Xa Ia KDam'!AG42+'[4]10_Off'!AG42+'[4]11_Off'!AG42+'[4]12_Off'!AG42+'[4]13_Off'!AG42+'[4]14_Off'!AG42+'[4]15_Off'!AG42</f>
        <v>0</v>
      </c>
      <c r="AH43" s="304">
        <f>'[4]1_Xa Ia Trok'!AH42+'[4]2_Xa Ia Mron'!AH42+'[4]3_Xa Kim Tan'!AH42+'[4]4_Xa Chu Rang'!AH42+'[4]5_Xa Po To'!AH42+'[4]6_Xa Ia Broai'!AH42+'[4]7_Xa Ia Tul'!AH42+'[4]8_Xa Chu Mo'!AH42+'[4]9_Xa Ia KDam'!AH42+'[4]10_Off'!AH42+'[4]11_Off'!AH42+'[4]12_Off'!AH42+'[4]13_Off'!AH42+'[4]14_Off'!AH42+'[4]15_Off'!AH42</f>
        <v>0</v>
      </c>
      <c r="AI43" s="304">
        <f>'[4]1_Xa Ia Trok'!AI42+'[4]2_Xa Ia Mron'!AI42+'[4]3_Xa Kim Tan'!AI42+'[4]4_Xa Chu Rang'!AI42+'[4]5_Xa Po To'!AI42+'[4]6_Xa Ia Broai'!AI42+'[4]7_Xa Ia Tul'!AI42+'[4]8_Xa Chu Mo'!AI42+'[4]9_Xa Ia KDam'!AI42+'[4]10_Off'!AI42+'[4]11_Off'!AI42+'[4]12_Off'!AI42+'[4]13_Off'!AI42+'[4]14_Off'!AI42+'[4]15_Off'!AI42</f>
        <v>0</v>
      </c>
      <c r="AJ43" s="304">
        <f>'[4]1_Xa Ia Trok'!AJ42+'[4]2_Xa Ia Mron'!AJ42+'[4]3_Xa Kim Tan'!AJ42+'[4]4_Xa Chu Rang'!AJ42+'[4]5_Xa Po To'!AJ42+'[4]6_Xa Ia Broai'!AJ42+'[4]7_Xa Ia Tul'!AJ42+'[4]8_Xa Chu Mo'!AJ42+'[4]9_Xa Ia KDam'!AJ42+'[4]10_Off'!AJ42+'[4]11_Off'!AJ42+'[4]12_Off'!AJ42+'[4]13_Off'!AJ42+'[4]14_Off'!AJ42+'[4]15_Off'!AJ42</f>
        <v>0</v>
      </c>
      <c r="AK43" s="304">
        <f>'[4]1_Xa Ia Trok'!AK42+'[4]2_Xa Ia Mron'!AK42+'[4]3_Xa Kim Tan'!AK42+'[4]4_Xa Chu Rang'!AK42+'[4]5_Xa Po To'!AK42+'[4]6_Xa Ia Broai'!AK42+'[4]7_Xa Ia Tul'!AK42+'[4]8_Xa Chu Mo'!AK42+'[4]9_Xa Ia KDam'!AK42+'[4]10_Off'!AK42+'[4]11_Off'!AK42+'[4]12_Off'!AK42+'[4]13_Off'!AK42+'[4]14_Off'!AK42+'[4]15_Off'!AK42</f>
        <v>0</v>
      </c>
      <c r="AL43" s="304">
        <f>'[4]1_Xa Ia Trok'!AL42+'[4]2_Xa Ia Mron'!AL42+'[4]3_Xa Kim Tan'!AL42+'[4]4_Xa Chu Rang'!AL42+'[4]5_Xa Po To'!AL42+'[4]6_Xa Ia Broai'!AL42+'[4]7_Xa Ia Tul'!AL42+'[4]8_Xa Chu Mo'!AL42+'[4]9_Xa Ia KDam'!AL42+'[4]10_Off'!AL42+'[4]11_Off'!AL42+'[4]12_Off'!AL42+'[4]13_Off'!AL42+'[4]14_Off'!AL42+'[4]15_Off'!AL42</f>
        <v>0</v>
      </c>
      <c r="AM43" s="514">
        <f>'[4]1_Xa Ia Trok'!AM42+'[4]2_Xa Ia Mron'!AM42+'[4]3_Xa Kim Tan'!AM42+'[4]4_Xa Chu Rang'!AM42+'[4]5_Xa Po To'!AM42+'[4]6_Xa Ia Broai'!AM42+'[4]7_Xa Ia Tul'!AM42+'[4]8_Xa Chu Mo'!AM42+'[4]9_Xa Ia KDam'!AM42+'[4]10_Off'!AM42+'[4]11_Off'!AM42+'[4]12_Off'!AM42+'[4]13_Off'!AM42+'[4]14_Off'!AM42+'[4]15_Off'!AM42</f>
        <v>0</v>
      </c>
      <c r="AN43" s="304">
        <f>'[4]1_Xa Ia Trok'!AN42+'[4]2_Xa Ia Mron'!AN42+'[4]3_Xa Kim Tan'!AN42+'[4]4_Xa Chu Rang'!AN42+'[4]5_Xa Po To'!AN42+'[4]6_Xa Ia Broai'!AN42+'[4]7_Xa Ia Tul'!AN42+'[4]8_Xa Chu Mo'!AN42+'[4]9_Xa Ia KDam'!AN42+'[4]10_Off'!AN42+'[4]11_Off'!AN42+'[4]12_Off'!AN42+'[4]13_Off'!AN42+'[4]14_Off'!AN42+'[4]15_Off'!AN42</f>
        <v>0</v>
      </c>
      <c r="AO43" s="304">
        <f>'[4]1_Xa Ia Trok'!AO42+'[4]2_Xa Ia Mron'!AO42+'[4]3_Xa Kim Tan'!AO42+'[4]4_Xa Chu Rang'!AO42+'[4]5_Xa Po To'!AO42+'[4]6_Xa Ia Broai'!AO42+'[4]7_Xa Ia Tul'!AO42+'[4]8_Xa Chu Mo'!AO42+'[4]9_Xa Ia KDam'!AO42+'[4]10_Off'!AO42+'[4]11_Off'!AO42+'[4]12_Off'!AO42+'[4]13_Off'!AO42+'[4]14_Off'!AO42+'[4]15_Off'!AO42</f>
        <v>0</v>
      </c>
      <c r="AP43" s="304">
        <f>'[4]1_Xa Ia Trok'!AP42+'[4]2_Xa Ia Mron'!AP42+'[4]3_Xa Kim Tan'!AP42+'[4]4_Xa Chu Rang'!AP42+'[4]5_Xa Po To'!AP42+'[4]6_Xa Ia Broai'!AP42+'[4]7_Xa Ia Tul'!AP42+'[4]8_Xa Chu Mo'!AP42+'[4]9_Xa Ia KDam'!AP42+'[4]10_Off'!AP42+'[4]11_Off'!AP42+'[4]12_Off'!AP42+'[4]13_Off'!AP42+'[4]14_Off'!AP42+'[4]15_Off'!AP42</f>
        <v>0</v>
      </c>
      <c r="AQ43" s="498">
        <f>'[4]1_Xa Ia Trok'!AQ42+'[4]2_Xa Ia Mron'!AQ42+'[4]3_Xa Kim Tan'!AQ42+'[4]4_Xa Chu Rang'!AQ42+'[4]5_Xa Po To'!AQ42+'[4]6_Xa Ia Broai'!AQ42+'[4]7_Xa Ia Tul'!AQ42+'[4]8_Xa Chu Mo'!AQ42+'[4]9_Xa Ia KDam'!AQ42+'[4]10_Off'!AQ42+'[4]11_Off'!AQ42+'[4]12_Off'!AQ42+'[4]13_Off'!AQ42+'[4]14_Off'!AQ42+'[4]15_Off'!AQ42</f>
        <v>0</v>
      </c>
      <c r="AR43" s="304">
        <f t="shared" si="10"/>
        <v>0</v>
      </c>
      <c r="AS43" s="304">
        <f>'[4]1_Xa Ia Trok'!AS42+'[4]2_Xa Ia Mron'!AS42+'[4]3_Xa Kim Tan'!AS42+'[4]4_Xa Chu Rang'!AS42+'[4]5_Xa Po To'!AS42+'[4]6_Xa Ia Broai'!AS42+'[4]7_Xa Ia Tul'!AS42+'[4]8_Xa Chu Mo'!AS42+'[4]9_Xa Ia KDam'!AS42+'[4]10_Off'!AS42+'[4]11_Off'!AS42+'[4]12_Off'!AS42+'[4]13_Off'!AS42+'[4]14_Off'!AS42+'[4]15_Off'!AS42</f>
        <v>0</v>
      </c>
      <c r="AU43" s="137">
        <f t="shared" si="8"/>
        <v>0</v>
      </c>
      <c r="AV43" s="137">
        <f>'03 CH'!I44</f>
        <v>0</v>
      </c>
      <c r="AW43" s="137">
        <f t="shared" si="6"/>
        <v>0</v>
      </c>
      <c r="AX43" s="137">
        <f t="shared" si="0"/>
        <v>0</v>
      </c>
      <c r="BA43" s="137">
        <f>'03 CH'!K44</f>
        <v>0</v>
      </c>
      <c r="BC43" s="137">
        <f t="shared" si="7"/>
        <v>0</v>
      </c>
    </row>
    <row r="44" spans="1:56" s="113" customFormat="1" ht="15.95" customHeight="1" x14ac:dyDescent="0.25">
      <c r="A44" s="142">
        <v>2.2400000000000002</v>
      </c>
      <c r="B44" s="81" t="s">
        <v>92</v>
      </c>
      <c r="C44" s="82" t="s">
        <v>93</v>
      </c>
      <c r="D44" s="304">
        <f>'02 CH'!G55</f>
        <v>2020.0467120000001</v>
      </c>
      <c r="E44" s="498">
        <f t="shared" si="9"/>
        <v>0</v>
      </c>
      <c r="F44" s="304">
        <f>'[4]1_Xa Ia Trok'!F43+'[4]2_Xa Ia Mron'!F43+'[4]3_Xa Kim Tan'!F43+'[4]4_Xa Chu Rang'!F43+'[4]5_Xa Po To'!F43+'[4]6_Xa Ia Broai'!F43+'[4]7_Xa Ia Tul'!F43+'[4]8_Xa Chu Mo'!F43+'[4]9_Xa Ia KDam'!F43+'[4]10_Off'!F43+'[4]11_Off'!F43+'[4]12_Off'!F43+'[4]13_Off'!F43+'[4]14_Off'!F43+'[4]15_Off'!F43</f>
        <v>0</v>
      </c>
      <c r="G44" s="304">
        <f>'[4]1_Xa Ia Trok'!G43+'[4]2_Xa Ia Mron'!G43+'[4]3_Xa Kim Tan'!G43+'[4]4_Xa Chu Rang'!G43+'[4]5_Xa Po To'!G43+'[4]6_Xa Ia Broai'!G43+'[4]7_Xa Ia Tul'!G43+'[4]8_Xa Chu Mo'!G43+'[4]9_Xa Ia KDam'!G43+'[4]10_Off'!G43+'[4]11_Off'!G43+'[4]12_Off'!G43+'[4]13_Off'!G43+'[4]14_Off'!G43+'[4]15_Off'!G43</f>
        <v>0</v>
      </c>
      <c r="H44" s="304">
        <f>'[4]1_Xa Ia Trok'!H43+'[4]2_Xa Ia Mron'!H43+'[4]3_Xa Kim Tan'!H43+'[4]4_Xa Chu Rang'!H43+'[4]5_Xa Po To'!H43+'[4]6_Xa Ia Broai'!H43+'[4]7_Xa Ia Tul'!H43+'[4]8_Xa Chu Mo'!H43+'[4]9_Xa Ia KDam'!H43+'[4]10_Off'!H43+'[4]11_Off'!H43+'[4]12_Off'!H43+'[4]13_Off'!H43+'[4]14_Off'!H43+'[4]15_Off'!H43</f>
        <v>0</v>
      </c>
      <c r="I44" s="304">
        <f>'[4]1_Xa Ia Trok'!I43+'[4]2_Xa Ia Mron'!I43+'[4]3_Xa Kim Tan'!I43+'[4]4_Xa Chu Rang'!I43+'[4]5_Xa Po To'!I43+'[4]6_Xa Ia Broai'!I43+'[4]7_Xa Ia Tul'!I43+'[4]8_Xa Chu Mo'!I43+'[4]9_Xa Ia KDam'!I43+'[4]10_Off'!I43+'[4]11_Off'!I43+'[4]12_Off'!I43+'[4]13_Off'!I43+'[4]14_Off'!I43+'[4]15_Off'!I43</f>
        <v>0</v>
      </c>
      <c r="J44" s="304">
        <f>'[4]1_Xa Ia Trok'!J43+'[4]2_Xa Ia Mron'!J43+'[4]3_Xa Kim Tan'!J43+'[4]4_Xa Chu Rang'!J43+'[4]5_Xa Po To'!J43+'[4]6_Xa Ia Broai'!J43+'[4]7_Xa Ia Tul'!J43+'[4]8_Xa Chu Mo'!J43+'[4]9_Xa Ia KDam'!J43+'[4]10_Off'!J43+'[4]11_Off'!J43+'[4]12_Off'!J43+'[4]13_Off'!J43+'[4]14_Off'!J43+'[4]15_Off'!J43</f>
        <v>0</v>
      </c>
      <c r="K44" s="304">
        <f>'[4]1_Xa Ia Trok'!K43+'[4]2_Xa Ia Mron'!K43+'[4]3_Xa Kim Tan'!K43+'[4]4_Xa Chu Rang'!K43+'[4]5_Xa Po To'!K43+'[4]6_Xa Ia Broai'!K43+'[4]7_Xa Ia Tul'!K43+'[4]8_Xa Chu Mo'!K43+'[4]9_Xa Ia KDam'!K43+'[4]10_Off'!K43+'[4]11_Off'!K43+'[4]12_Off'!K43+'[4]13_Off'!K43+'[4]14_Off'!K43+'[4]15_Off'!K43</f>
        <v>0</v>
      </c>
      <c r="L44" s="304">
        <f>'[4]1_Xa Ia Trok'!L43+'[4]2_Xa Ia Mron'!L43+'[4]3_Xa Kim Tan'!L43+'[4]4_Xa Chu Rang'!L43+'[4]5_Xa Po To'!L43+'[4]6_Xa Ia Broai'!L43+'[4]7_Xa Ia Tul'!L43+'[4]8_Xa Chu Mo'!L43+'[4]9_Xa Ia KDam'!L43+'[4]10_Off'!L43+'[4]11_Off'!L43+'[4]12_Off'!L43+'[4]13_Off'!L43+'[4]14_Off'!L43+'[4]15_Off'!L43</f>
        <v>0</v>
      </c>
      <c r="M44" s="304">
        <f>'[4]1_Xa Ia Trok'!M43+'[4]2_Xa Ia Mron'!M43+'[4]3_Xa Kim Tan'!M43+'[4]4_Xa Chu Rang'!M43+'[4]5_Xa Po To'!M43+'[4]6_Xa Ia Broai'!M43+'[4]7_Xa Ia Tul'!M43+'[4]8_Xa Chu Mo'!M43+'[4]9_Xa Ia KDam'!M43+'[4]10_Off'!M43+'[4]11_Off'!M43+'[4]12_Off'!M43+'[4]13_Off'!M43+'[4]14_Off'!M43+'[4]15_Off'!M43</f>
        <v>0</v>
      </c>
      <c r="N44" s="304">
        <f>'[4]1_Xa Ia Trok'!N43+'[4]2_Xa Ia Mron'!N43+'[4]3_Xa Kim Tan'!N43+'[4]4_Xa Chu Rang'!N43+'[4]5_Xa Po To'!N43+'[4]6_Xa Ia Broai'!N43+'[4]7_Xa Ia Tul'!N43+'[4]8_Xa Chu Mo'!N43+'[4]9_Xa Ia KDam'!N43+'[4]10_Off'!N43+'[4]11_Off'!N43+'[4]12_Off'!N43+'[4]13_Off'!N43+'[4]14_Off'!N43+'[4]15_Off'!N43</f>
        <v>0</v>
      </c>
      <c r="O44" s="304">
        <f>'[4]1_Xa Ia Trok'!O43+'[4]2_Xa Ia Mron'!O43+'[4]3_Xa Kim Tan'!O43+'[4]4_Xa Chu Rang'!O43+'[4]5_Xa Po To'!O43+'[4]6_Xa Ia Broai'!O43+'[4]7_Xa Ia Tul'!O43+'[4]8_Xa Chu Mo'!O43+'[4]9_Xa Ia KDam'!O43+'[4]10_Off'!O43+'[4]11_Off'!O43+'[4]12_Off'!O43+'[4]13_Off'!O43+'[4]14_Off'!O43+'[4]15_Off'!O43</f>
        <v>0</v>
      </c>
      <c r="P44" s="498">
        <f>SUM(Q44:AP44)-AN44</f>
        <v>191.01</v>
      </c>
      <c r="Q44" s="304">
        <f>'[4]1_Xa Ia Trok'!Q43+'[4]2_Xa Ia Mron'!Q43+'[4]3_Xa Kim Tan'!Q43+'[4]4_Xa Chu Rang'!Q43+'[4]5_Xa Po To'!Q43+'[4]6_Xa Ia Broai'!Q43+'[4]7_Xa Ia Tul'!Q43+'[4]8_Xa Chu Mo'!Q43+'[4]9_Xa Ia KDam'!Q43+'[4]10_Off'!Q43+'[4]11_Off'!Q43+'[4]12_Off'!Q43+'[4]13_Off'!Q43+'[4]14_Off'!Q43+'[4]15_Off'!Q43</f>
        <v>0</v>
      </c>
      <c r="R44" s="304">
        <f>'[4]1_Xa Ia Trok'!R43+'[4]2_Xa Ia Mron'!R43+'[4]3_Xa Kim Tan'!R43+'[4]4_Xa Chu Rang'!R43+'[4]5_Xa Po To'!R43+'[4]6_Xa Ia Broai'!R43+'[4]7_Xa Ia Tul'!R43+'[4]8_Xa Chu Mo'!R43+'[4]9_Xa Ia KDam'!R43+'[4]10_Off'!R43+'[4]11_Off'!R43+'[4]12_Off'!R43+'[4]13_Off'!R43+'[4]14_Off'!R43+'[4]15_Off'!R43</f>
        <v>0</v>
      </c>
      <c r="S44" s="304">
        <f>'[4]1_Xa Ia Trok'!S43+'[4]2_Xa Ia Mron'!S43+'[4]3_Xa Kim Tan'!S43+'[4]4_Xa Chu Rang'!S43+'[4]5_Xa Po To'!S43+'[4]6_Xa Ia Broai'!S43+'[4]7_Xa Ia Tul'!S43+'[4]8_Xa Chu Mo'!S43+'[4]9_Xa Ia KDam'!S43+'[4]10_Off'!S43+'[4]11_Off'!S43+'[4]12_Off'!S43+'[4]13_Off'!S43+'[4]14_Off'!S43+'[4]15_Off'!S43</f>
        <v>0</v>
      </c>
      <c r="T44" s="304">
        <f>'[4]1_Xa Ia Trok'!T43+'[4]2_Xa Ia Mron'!T43+'[4]3_Xa Kim Tan'!T43+'[4]4_Xa Chu Rang'!T43+'[4]5_Xa Po To'!T43+'[4]6_Xa Ia Broai'!T43+'[4]7_Xa Ia Tul'!T43+'[4]8_Xa Chu Mo'!T43+'[4]9_Xa Ia KDam'!T43+'[4]10_Off'!T43+'[4]11_Off'!T43+'[4]12_Off'!T43+'[4]13_Off'!T43+'[4]14_Off'!T43+'[4]15_Off'!T43</f>
        <v>0</v>
      </c>
      <c r="U44" s="304">
        <f>'[4]1_Xa Ia Trok'!U43+'[4]2_Xa Ia Mron'!U43+'[4]3_Xa Kim Tan'!U43+'[4]4_Xa Chu Rang'!U43+'[4]5_Xa Po To'!U43+'[4]6_Xa Ia Broai'!U43+'[4]7_Xa Ia Tul'!U43+'[4]8_Xa Chu Mo'!U43+'[4]9_Xa Ia KDam'!U43+'[4]10_Off'!U43+'[4]11_Off'!U43+'[4]12_Off'!U43+'[4]13_Off'!U43+'[4]14_Off'!U43+'[4]15_Off'!U43</f>
        <v>0</v>
      </c>
      <c r="V44" s="304">
        <f>'[4]1_Xa Ia Trok'!V43+'[4]2_Xa Ia Mron'!V43+'[4]3_Xa Kim Tan'!V43+'[4]4_Xa Chu Rang'!V43+'[4]5_Xa Po To'!V43+'[4]6_Xa Ia Broai'!V43+'[4]7_Xa Ia Tul'!V43+'[4]8_Xa Chu Mo'!V43+'[4]9_Xa Ia KDam'!V43+'[4]10_Off'!V43+'[4]11_Off'!V43+'[4]12_Off'!V43+'[4]13_Off'!V43+'[4]14_Off'!V43+'[4]15_Off'!V43</f>
        <v>0</v>
      </c>
      <c r="W44" s="304">
        <f>'[4]1_Xa Ia Trok'!W43+'[4]2_Xa Ia Mron'!W43+'[4]3_Xa Kim Tan'!W43+'[4]4_Xa Chu Rang'!W43+'[4]5_Xa Po To'!W43+'[4]6_Xa Ia Broai'!W43+'[4]7_Xa Ia Tul'!W43+'[4]8_Xa Chu Mo'!W43+'[4]9_Xa Ia KDam'!W43+'[4]10_Off'!W43+'[4]11_Off'!W43+'[4]12_Off'!W43+'[4]13_Off'!W43+'[4]14_Off'!W43+'[4]15_Off'!W43</f>
        <v>0</v>
      </c>
      <c r="X44" s="304">
        <f>'[4]1_Xa Ia Trok'!X43+'[4]2_Xa Ia Mron'!X43+'[4]3_Xa Kim Tan'!X43+'[4]4_Xa Chu Rang'!X43+'[4]5_Xa Po To'!X43+'[4]6_Xa Ia Broai'!X43+'[4]7_Xa Ia Tul'!X43+'[4]8_Xa Chu Mo'!X43+'[4]9_Xa Ia KDam'!X43+'[4]10_Off'!X43+'[4]11_Off'!X43+'[4]12_Off'!X43+'[4]13_Off'!X43+'[4]14_Off'!X43+'[4]15_Off'!X43</f>
        <v>0</v>
      </c>
      <c r="Y44" s="304">
        <f>'[4]1_Xa Ia Trok'!Y43+'[4]2_Xa Ia Mron'!Y43+'[4]3_Xa Kim Tan'!Y43+'[4]4_Xa Chu Rang'!Y43+'[4]5_Xa Po To'!Y43+'[4]6_Xa Ia Broai'!Y43+'[4]7_Xa Ia Tul'!Y43+'[4]8_Xa Chu Mo'!Y43+'[4]9_Xa Ia KDam'!Y43+'[4]10_Off'!Y43+'[4]11_Off'!Y43+'[4]12_Off'!Y43+'[4]13_Off'!Y43+'[4]14_Off'!Y43+'[4]15_Off'!Y43</f>
        <v>168.01</v>
      </c>
      <c r="Z44" s="304">
        <f>'[4]1_Xa Ia Trok'!Z43+'[4]2_Xa Ia Mron'!Z43+'[4]3_Xa Kim Tan'!Z43+'[4]4_Xa Chu Rang'!Z43+'[4]5_Xa Po To'!Z43+'[4]6_Xa Ia Broai'!Z43+'[4]7_Xa Ia Tul'!Z43+'[4]8_Xa Chu Mo'!Z43+'[4]9_Xa Ia KDam'!Z43+'[4]10_Off'!Z43+'[4]11_Off'!Z43+'[4]12_Off'!Z43+'[4]13_Off'!Z43+'[4]14_Off'!Z43+'[4]15_Off'!Z43</f>
        <v>0</v>
      </c>
      <c r="AA44" s="304">
        <f>'[4]1_Xa Ia Trok'!AA43+'[4]2_Xa Ia Mron'!AA43+'[4]3_Xa Kim Tan'!AA43+'[4]4_Xa Chu Rang'!AA43+'[4]5_Xa Po To'!AA43+'[4]6_Xa Ia Broai'!AA43+'[4]7_Xa Ia Tul'!AA43+'[4]8_Xa Chu Mo'!AA43+'[4]9_Xa Ia KDam'!AA43+'[4]10_Off'!AA43+'[4]11_Off'!AA43+'[4]12_Off'!AA43+'[4]13_Off'!AA43+'[4]14_Off'!AA43+'[4]15_Off'!AA43</f>
        <v>23</v>
      </c>
      <c r="AB44" s="304">
        <f>'[4]1_Xa Ia Trok'!AB43+'[4]2_Xa Ia Mron'!AB43+'[4]3_Xa Kim Tan'!AB43+'[4]4_Xa Chu Rang'!AB43+'[4]5_Xa Po To'!AB43+'[4]6_Xa Ia Broai'!AB43+'[4]7_Xa Ia Tul'!AB43+'[4]8_Xa Chu Mo'!AB43+'[4]9_Xa Ia KDam'!AB43+'[4]10_Off'!AB43+'[4]11_Off'!AB43+'[4]12_Off'!AB43+'[4]13_Off'!AB43+'[4]14_Off'!AB43+'[4]15_Off'!AB43</f>
        <v>0</v>
      </c>
      <c r="AC44" s="304">
        <f>'[4]1_Xa Ia Trok'!AC43+'[4]2_Xa Ia Mron'!AC43+'[4]3_Xa Kim Tan'!AC43+'[4]4_Xa Chu Rang'!AC43+'[4]5_Xa Po To'!AC43+'[4]6_Xa Ia Broai'!AC43+'[4]7_Xa Ia Tul'!AC43+'[4]8_Xa Chu Mo'!AC43+'[4]9_Xa Ia KDam'!AC43+'[4]10_Off'!AC43+'[4]11_Off'!AC43+'[4]12_Off'!AC43+'[4]13_Off'!AC43+'[4]14_Off'!AC43+'[4]15_Off'!AC43</f>
        <v>0</v>
      </c>
      <c r="AD44" s="304">
        <f>'[4]1_Xa Ia Trok'!AD43+'[4]2_Xa Ia Mron'!AD43+'[4]3_Xa Kim Tan'!AD43+'[4]4_Xa Chu Rang'!AD43+'[4]5_Xa Po To'!AD43+'[4]6_Xa Ia Broai'!AD43+'[4]7_Xa Ia Tul'!AD43+'[4]8_Xa Chu Mo'!AD43+'[4]9_Xa Ia KDam'!AD43+'[4]10_Off'!AD43+'[4]11_Off'!AD43+'[4]12_Off'!AD43+'[4]13_Off'!AD43+'[4]14_Off'!AD43+'[4]15_Off'!AD43</f>
        <v>0</v>
      </c>
      <c r="AE44" s="304">
        <f>'[4]1_Xa Ia Trok'!AE43+'[4]2_Xa Ia Mron'!AE43+'[4]3_Xa Kim Tan'!AE43+'[4]4_Xa Chu Rang'!AE43+'[4]5_Xa Po To'!AE43+'[4]6_Xa Ia Broai'!AE43+'[4]7_Xa Ia Tul'!AE43+'[4]8_Xa Chu Mo'!AE43+'[4]9_Xa Ia KDam'!AE43+'[4]10_Off'!AE43+'[4]11_Off'!AE43+'[4]12_Off'!AE43+'[4]13_Off'!AE43+'[4]14_Off'!AE43+'[4]15_Off'!AE43</f>
        <v>0</v>
      </c>
      <c r="AF44" s="304">
        <f>'[4]1_Xa Ia Trok'!AF43+'[4]2_Xa Ia Mron'!AF43+'[4]3_Xa Kim Tan'!AF43+'[4]4_Xa Chu Rang'!AF43+'[4]5_Xa Po To'!AF43+'[4]6_Xa Ia Broai'!AF43+'[4]7_Xa Ia Tul'!AF43+'[4]8_Xa Chu Mo'!AF43+'[4]9_Xa Ia KDam'!AF43+'[4]10_Off'!AF43+'[4]11_Off'!AF43+'[4]12_Off'!AF43+'[4]13_Off'!AF43+'[4]14_Off'!AF43+'[4]15_Off'!AF43</f>
        <v>0</v>
      </c>
      <c r="AG44" s="304">
        <f>'[4]1_Xa Ia Trok'!AG43+'[4]2_Xa Ia Mron'!AG43+'[4]3_Xa Kim Tan'!AG43+'[4]4_Xa Chu Rang'!AG43+'[4]5_Xa Po To'!AG43+'[4]6_Xa Ia Broai'!AG43+'[4]7_Xa Ia Tul'!AG43+'[4]8_Xa Chu Mo'!AG43+'[4]9_Xa Ia KDam'!AG43+'[4]10_Off'!AG43+'[4]11_Off'!AG43+'[4]12_Off'!AG43+'[4]13_Off'!AG43+'[4]14_Off'!AG43+'[4]15_Off'!AG43</f>
        <v>0</v>
      </c>
      <c r="AH44" s="304">
        <f>'[4]1_Xa Ia Trok'!AH43+'[4]2_Xa Ia Mron'!AH43+'[4]3_Xa Kim Tan'!AH43+'[4]4_Xa Chu Rang'!AH43+'[4]5_Xa Po To'!AH43+'[4]6_Xa Ia Broai'!AH43+'[4]7_Xa Ia Tul'!AH43+'[4]8_Xa Chu Mo'!AH43+'[4]9_Xa Ia KDam'!AH43+'[4]10_Off'!AH43+'[4]11_Off'!AH43+'[4]12_Off'!AH43+'[4]13_Off'!AH43+'[4]14_Off'!AH43+'[4]15_Off'!AH43</f>
        <v>0</v>
      </c>
      <c r="AI44" s="304">
        <f>'[4]1_Xa Ia Trok'!AI43+'[4]2_Xa Ia Mron'!AI43+'[4]3_Xa Kim Tan'!AI43+'[4]4_Xa Chu Rang'!AI43+'[4]5_Xa Po To'!AI43+'[4]6_Xa Ia Broai'!AI43+'[4]7_Xa Ia Tul'!AI43+'[4]8_Xa Chu Mo'!AI43+'[4]9_Xa Ia KDam'!AI43+'[4]10_Off'!AI43+'[4]11_Off'!AI43+'[4]12_Off'!AI43+'[4]13_Off'!AI43+'[4]14_Off'!AI43+'[4]15_Off'!AI43</f>
        <v>0</v>
      </c>
      <c r="AJ44" s="304">
        <f>'[4]1_Xa Ia Trok'!AJ43+'[4]2_Xa Ia Mron'!AJ43+'[4]3_Xa Kim Tan'!AJ43+'[4]4_Xa Chu Rang'!AJ43+'[4]5_Xa Po To'!AJ43+'[4]6_Xa Ia Broai'!AJ43+'[4]7_Xa Ia Tul'!AJ43+'[4]8_Xa Chu Mo'!AJ43+'[4]9_Xa Ia KDam'!AJ43+'[4]10_Off'!AJ43+'[4]11_Off'!AJ43+'[4]12_Off'!AJ43+'[4]13_Off'!AJ43+'[4]14_Off'!AJ43+'[4]15_Off'!AJ43</f>
        <v>0</v>
      </c>
      <c r="AK44" s="304">
        <f>'[4]1_Xa Ia Trok'!AK43+'[4]2_Xa Ia Mron'!AK43+'[4]3_Xa Kim Tan'!AK43+'[4]4_Xa Chu Rang'!AK43+'[4]5_Xa Po To'!AK43+'[4]6_Xa Ia Broai'!AK43+'[4]7_Xa Ia Tul'!AK43+'[4]8_Xa Chu Mo'!AK43+'[4]9_Xa Ia KDam'!AK43+'[4]10_Off'!AK43+'[4]11_Off'!AK43+'[4]12_Off'!AK43+'[4]13_Off'!AK43+'[4]14_Off'!AK43+'[4]15_Off'!AK43</f>
        <v>0</v>
      </c>
      <c r="AL44" s="304">
        <f>'[4]1_Xa Ia Trok'!AL43+'[4]2_Xa Ia Mron'!AL43+'[4]3_Xa Kim Tan'!AL43+'[4]4_Xa Chu Rang'!AL43+'[4]5_Xa Po To'!AL43+'[4]6_Xa Ia Broai'!AL43+'[4]7_Xa Ia Tul'!AL43+'[4]8_Xa Chu Mo'!AL43+'[4]9_Xa Ia KDam'!AL43+'[4]10_Off'!AL43+'[4]11_Off'!AL43+'[4]12_Off'!AL43+'[4]13_Off'!AL43+'[4]14_Off'!AL43+'[4]15_Off'!AL43</f>
        <v>0</v>
      </c>
      <c r="AM44" s="304">
        <f>'[4]1_Xa Ia Trok'!AM43+'[4]2_Xa Ia Mron'!AM43+'[4]3_Xa Kim Tan'!AM43+'[4]4_Xa Chu Rang'!AM43+'[4]5_Xa Po To'!AM43+'[4]6_Xa Ia Broai'!AM43+'[4]7_Xa Ia Tul'!AM43+'[4]8_Xa Chu Mo'!AM43+'[4]9_Xa Ia KDam'!AM43+'[4]10_Off'!AM43+'[4]11_Off'!AM43+'[4]12_Off'!AM43+'[4]13_Off'!AM43+'[4]14_Off'!AM43+'[4]15_Off'!AM43</f>
        <v>0</v>
      </c>
      <c r="AN44" s="514">
        <f>'[4]1_Xa Ia Trok'!AN43+'[4]2_Xa Ia Mron'!AN43+'[4]3_Xa Kim Tan'!AN43+'[4]4_Xa Chu Rang'!AN43+'[4]5_Xa Po To'!AN43+'[4]6_Xa Ia Broai'!AN43+'[4]7_Xa Ia Tul'!AN43+'[4]8_Xa Chu Mo'!AN43+'[4]9_Xa Ia KDam'!AN43+'[4]10_Off'!AN43+'[4]11_Off'!AN43+'[4]12_Off'!AN43+'[4]13_Off'!AN43+'[4]14_Off'!AN43+'[4]15_Off'!AN43</f>
        <v>1829.0367120000001</v>
      </c>
      <c r="AO44" s="304">
        <f>'[4]1_Xa Ia Trok'!AO43+'[4]2_Xa Ia Mron'!AO43+'[4]3_Xa Kim Tan'!AO43+'[4]4_Xa Chu Rang'!AO43+'[4]5_Xa Po To'!AO43+'[4]6_Xa Ia Broai'!AO43+'[4]7_Xa Ia Tul'!AO43+'[4]8_Xa Chu Mo'!AO43+'[4]9_Xa Ia KDam'!AO43+'[4]10_Off'!AO43+'[4]11_Off'!AO43+'[4]12_Off'!AO43+'[4]13_Off'!AO43+'[4]14_Off'!AO43+'[4]15_Off'!AO43</f>
        <v>0</v>
      </c>
      <c r="AP44" s="304">
        <f>'[4]1_Xa Ia Trok'!AP43+'[4]2_Xa Ia Mron'!AP43+'[4]3_Xa Kim Tan'!AP43+'[4]4_Xa Chu Rang'!AP43+'[4]5_Xa Po To'!AP43+'[4]6_Xa Ia Broai'!AP43+'[4]7_Xa Ia Tul'!AP43+'[4]8_Xa Chu Mo'!AP43+'[4]9_Xa Ia KDam'!AP43+'[4]10_Off'!AP43+'[4]11_Off'!AP43+'[4]12_Off'!AP43+'[4]13_Off'!AP43+'[4]14_Off'!AP43+'[4]15_Off'!AP43</f>
        <v>0</v>
      </c>
      <c r="AQ44" s="498">
        <f>'[4]1_Xa Ia Trok'!AQ43+'[4]2_Xa Ia Mron'!AQ43+'[4]3_Xa Kim Tan'!AQ43+'[4]4_Xa Chu Rang'!AQ43+'[4]5_Xa Po To'!AQ43+'[4]6_Xa Ia Broai'!AQ43+'[4]7_Xa Ia Tul'!AQ43+'[4]8_Xa Chu Mo'!AQ43+'[4]9_Xa Ia KDam'!AQ43+'[4]10_Off'!AQ43+'[4]11_Off'!AQ43+'[4]12_Off'!AQ43+'[4]13_Off'!AQ43+'[4]14_Off'!AQ43+'[4]15_Off'!AQ43</f>
        <v>0</v>
      </c>
      <c r="AR44" s="304">
        <f t="shared" si="10"/>
        <v>191.01</v>
      </c>
      <c r="AS44" s="624">
        <f>'[4]1_Xa Ia Trok'!AS43+'[4]2_Xa Ia Mron'!AS43+'[4]3_Xa Kim Tan'!AS43+'[4]4_Xa Chu Rang'!AS43+'[4]5_Xa Po To'!AS43+'[4]6_Xa Ia Broai'!AS43+'[4]7_Xa Ia Tul'!AS43+'[4]8_Xa Chu Mo'!AS43+'[4]9_Xa Ia KDam'!AS43+'[4]10_Off'!AS43+'[4]11_Off'!AS43+'[4]12_Off'!AS43+'[4]13_Off'!AS43+'[4]14_Off'!AS43+'[4]15_Off'!AS43</f>
        <v>1829.0367120000001</v>
      </c>
      <c r="AU44" s="137">
        <f t="shared" si="8"/>
        <v>-191.01</v>
      </c>
      <c r="AV44" s="137">
        <f>'03 CH'!I45</f>
        <v>1829.0367120000001</v>
      </c>
      <c r="AW44" s="137">
        <f t="shared" si="6"/>
        <v>0</v>
      </c>
      <c r="AX44" s="137">
        <f t="shared" si="0"/>
        <v>-191.01</v>
      </c>
      <c r="BA44" s="137">
        <f>'03 CH'!K45</f>
        <v>-191.01</v>
      </c>
      <c r="BC44" s="137">
        <f t="shared" si="7"/>
        <v>-191.01</v>
      </c>
      <c r="BD44" s="137">
        <f>AS44-1829.03</f>
        <v>6.7120000001068547E-3</v>
      </c>
    </row>
    <row r="45" spans="1:56" s="113" customFormat="1" ht="15.95" customHeight="1" x14ac:dyDescent="0.25">
      <c r="A45" s="142">
        <v>2.25</v>
      </c>
      <c r="B45" s="81" t="s">
        <v>94</v>
      </c>
      <c r="C45" s="82" t="s">
        <v>95</v>
      </c>
      <c r="D45" s="304">
        <f>'02 CH'!G56</f>
        <v>17.355473999999997</v>
      </c>
      <c r="E45" s="498">
        <f t="shared" si="9"/>
        <v>0</v>
      </c>
      <c r="F45" s="304">
        <f>'[4]1_Xa Ia Trok'!F44+'[4]2_Xa Ia Mron'!F44+'[4]3_Xa Kim Tan'!F44+'[4]4_Xa Chu Rang'!F44+'[4]5_Xa Po To'!F44+'[4]6_Xa Ia Broai'!F44+'[4]7_Xa Ia Tul'!F44+'[4]8_Xa Chu Mo'!F44+'[4]9_Xa Ia KDam'!F44+'[4]10_Off'!F44+'[4]11_Off'!F44+'[4]12_Off'!F44+'[4]13_Off'!F44+'[4]14_Off'!F44+'[4]15_Off'!F44</f>
        <v>0</v>
      </c>
      <c r="G45" s="304">
        <f>'[4]1_Xa Ia Trok'!G44+'[4]2_Xa Ia Mron'!G44+'[4]3_Xa Kim Tan'!G44+'[4]4_Xa Chu Rang'!G44+'[4]5_Xa Po To'!G44+'[4]6_Xa Ia Broai'!G44+'[4]7_Xa Ia Tul'!G44+'[4]8_Xa Chu Mo'!G44+'[4]9_Xa Ia KDam'!G44+'[4]10_Off'!G44+'[4]11_Off'!G44+'[4]12_Off'!G44+'[4]13_Off'!G44+'[4]14_Off'!G44+'[4]15_Off'!G44</f>
        <v>0</v>
      </c>
      <c r="H45" s="304">
        <f>'[4]1_Xa Ia Trok'!H44+'[4]2_Xa Ia Mron'!H44+'[4]3_Xa Kim Tan'!H44+'[4]4_Xa Chu Rang'!H44+'[4]5_Xa Po To'!H44+'[4]6_Xa Ia Broai'!H44+'[4]7_Xa Ia Tul'!H44+'[4]8_Xa Chu Mo'!H44+'[4]9_Xa Ia KDam'!H44+'[4]10_Off'!H44+'[4]11_Off'!H44+'[4]12_Off'!H44+'[4]13_Off'!H44+'[4]14_Off'!H44+'[4]15_Off'!H44</f>
        <v>0</v>
      </c>
      <c r="I45" s="304">
        <f>'[4]1_Xa Ia Trok'!I44+'[4]2_Xa Ia Mron'!I44+'[4]3_Xa Kim Tan'!I44+'[4]4_Xa Chu Rang'!I44+'[4]5_Xa Po To'!I44+'[4]6_Xa Ia Broai'!I44+'[4]7_Xa Ia Tul'!I44+'[4]8_Xa Chu Mo'!I44+'[4]9_Xa Ia KDam'!I44+'[4]10_Off'!I44+'[4]11_Off'!I44+'[4]12_Off'!I44+'[4]13_Off'!I44+'[4]14_Off'!I44+'[4]15_Off'!I44</f>
        <v>0</v>
      </c>
      <c r="J45" s="304">
        <f>'[4]1_Xa Ia Trok'!J44+'[4]2_Xa Ia Mron'!J44+'[4]3_Xa Kim Tan'!J44+'[4]4_Xa Chu Rang'!J44+'[4]5_Xa Po To'!J44+'[4]6_Xa Ia Broai'!J44+'[4]7_Xa Ia Tul'!J44+'[4]8_Xa Chu Mo'!J44+'[4]9_Xa Ia KDam'!J44+'[4]10_Off'!J44+'[4]11_Off'!J44+'[4]12_Off'!J44+'[4]13_Off'!J44+'[4]14_Off'!J44+'[4]15_Off'!J44</f>
        <v>0</v>
      </c>
      <c r="K45" s="304">
        <f>'[4]1_Xa Ia Trok'!K44+'[4]2_Xa Ia Mron'!K44+'[4]3_Xa Kim Tan'!K44+'[4]4_Xa Chu Rang'!K44+'[4]5_Xa Po To'!K44+'[4]6_Xa Ia Broai'!K44+'[4]7_Xa Ia Tul'!K44+'[4]8_Xa Chu Mo'!K44+'[4]9_Xa Ia KDam'!K44+'[4]10_Off'!K44+'[4]11_Off'!K44+'[4]12_Off'!K44+'[4]13_Off'!K44+'[4]14_Off'!K44+'[4]15_Off'!K44</f>
        <v>0</v>
      </c>
      <c r="L45" s="304">
        <f>'[4]1_Xa Ia Trok'!L44+'[4]2_Xa Ia Mron'!L44+'[4]3_Xa Kim Tan'!L44+'[4]4_Xa Chu Rang'!L44+'[4]5_Xa Po To'!L44+'[4]6_Xa Ia Broai'!L44+'[4]7_Xa Ia Tul'!L44+'[4]8_Xa Chu Mo'!L44+'[4]9_Xa Ia KDam'!L44+'[4]10_Off'!L44+'[4]11_Off'!L44+'[4]12_Off'!L44+'[4]13_Off'!L44+'[4]14_Off'!L44+'[4]15_Off'!L44</f>
        <v>0</v>
      </c>
      <c r="M45" s="304">
        <f>'[4]1_Xa Ia Trok'!M44+'[4]2_Xa Ia Mron'!M44+'[4]3_Xa Kim Tan'!M44+'[4]4_Xa Chu Rang'!M44+'[4]5_Xa Po To'!M44+'[4]6_Xa Ia Broai'!M44+'[4]7_Xa Ia Tul'!M44+'[4]8_Xa Chu Mo'!M44+'[4]9_Xa Ia KDam'!M44+'[4]10_Off'!M44+'[4]11_Off'!M44+'[4]12_Off'!M44+'[4]13_Off'!M44+'[4]14_Off'!M44+'[4]15_Off'!M44</f>
        <v>0</v>
      </c>
      <c r="N45" s="304">
        <f>'[4]1_Xa Ia Trok'!N44+'[4]2_Xa Ia Mron'!N44+'[4]3_Xa Kim Tan'!N44+'[4]4_Xa Chu Rang'!N44+'[4]5_Xa Po To'!N44+'[4]6_Xa Ia Broai'!N44+'[4]7_Xa Ia Tul'!N44+'[4]8_Xa Chu Mo'!N44+'[4]9_Xa Ia KDam'!N44+'[4]10_Off'!N44+'[4]11_Off'!N44+'[4]12_Off'!N44+'[4]13_Off'!N44+'[4]14_Off'!N44+'[4]15_Off'!N44</f>
        <v>0</v>
      </c>
      <c r="O45" s="304">
        <f>'[4]1_Xa Ia Trok'!O44+'[4]2_Xa Ia Mron'!O44+'[4]3_Xa Kim Tan'!O44+'[4]4_Xa Chu Rang'!O44+'[4]5_Xa Po To'!O44+'[4]6_Xa Ia Broai'!O44+'[4]7_Xa Ia Tul'!O44+'[4]8_Xa Chu Mo'!O44+'[4]9_Xa Ia KDam'!O44+'[4]10_Off'!O44+'[4]11_Off'!O44+'[4]12_Off'!O44+'[4]13_Off'!O44+'[4]14_Off'!O44+'[4]15_Off'!O44</f>
        <v>0</v>
      </c>
      <c r="P45" s="498">
        <f>SUM(Q45:AP45)-AO45</f>
        <v>0</v>
      </c>
      <c r="Q45" s="304">
        <f>'[4]1_Xa Ia Trok'!Q44+'[4]2_Xa Ia Mron'!Q44+'[4]3_Xa Kim Tan'!Q44+'[4]4_Xa Chu Rang'!Q44+'[4]5_Xa Po To'!Q44+'[4]6_Xa Ia Broai'!Q44+'[4]7_Xa Ia Tul'!Q44+'[4]8_Xa Chu Mo'!Q44+'[4]9_Xa Ia KDam'!Q44+'[4]10_Off'!Q44+'[4]11_Off'!Q44+'[4]12_Off'!Q44+'[4]13_Off'!Q44+'[4]14_Off'!Q44+'[4]15_Off'!Q44</f>
        <v>0</v>
      </c>
      <c r="R45" s="304">
        <f>'[4]1_Xa Ia Trok'!R44+'[4]2_Xa Ia Mron'!R44+'[4]3_Xa Kim Tan'!R44+'[4]4_Xa Chu Rang'!R44+'[4]5_Xa Po To'!R44+'[4]6_Xa Ia Broai'!R44+'[4]7_Xa Ia Tul'!R44+'[4]8_Xa Chu Mo'!R44+'[4]9_Xa Ia KDam'!R44+'[4]10_Off'!R44+'[4]11_Off'!R44+'[4]12_Off'!R44+'[4]13_Off'!R44+'[4]14_Off'!R44+'[4]15_Off'!R44</f>
        <v>0</v>
      </c>
      <c r="S45" s="304">
        <f>'[4]1_Xa Ia Trok'!S44+'[4]2_Xa Ia Mron'!S44+'[4]3_Xa Kim Tan'!S44+'[4]4_Xa Chu Rang'!S44+'[4]5_Xa Po To'!S44+'[4]6_Xa Ia Broai'!S44+'[4]7_Xa Ia Tul'!S44+'[4]8_Xa Chu Mo'!S44+'[4]9_Xa Ia KDam'!S44+'[4]10_Off'!S44+'[4]11_Off'!S44+'[4]12_Off'!S44+'[4]13_Off'!S44+'[4]14_Off'!S44+'[4]15_Off'!S44</f>
        <v>0</v>
      </c>
      <c r="T45" s="304">
        <f>'[4]1_Xa Ia Trok'!T44+'[4]2_Xa Ia Mron'!T44+'[4]3_Xa Kim Tan'!T44+'[4]4_Xa Chu Rang'!T44+'[4]5_Xa Po To'!T44+'[4]6_Xa Ia Broai'!T44+'[4]7_Xa Ia Tul'!T44+'[4]8_Xa Chu Mo'!T44+'[4]9_Xa Ia KDam'!T44+'[4]10_Off'!T44+'[4]11_Off'!T44+'[4]12_Off'!T44+'[4]13_Off'!T44+'[4]14_Off'!T44+'[4]15_Off'!T44</f>
        <v>0</v>
      </c>
      <c r="U45" s="304">
        <f>'[4]1_Xa Ia Trok'!U44+'[4]2_Xa Ia Mron'!U44+'[4]3_Xa Kim Tan'!U44+'[4]4_Xa Chu Rang'!U44+'[4]5_Xa Po To'!U44+'[4]6_Xa Ia Broai'!U44+'[4]7_Xa Ia Tul'!U44+'[4]8_Xa Chu Mo'!U44+'[4]9_Xa Ia KDam'!U44+'[4]10_Off'!U44+'[4]11_Off'!U44+'[4]12_Off'!U44+'[4]13_Off'!U44+'[4]14_Off'!U44+'[4]15_Off'!U44</f>
        <v>0</v>
      </c>
      <c r="V45" s="304">
        <f>'[4]1_Xa Ia Trok'!V44+'[4]2_Xa Ia Mron'!V44+'[4]3_Xa Kim Tan'!V44+'[4]4_Xa Chu Rang'!V44+'[4]5_Xa Po To'!V44+'[4]6_Xa Ia Broai'!V44+'[4]7_Xa Ia Tul'!V44+'[4]8_Xa Chu Mo'!V44+'[4]9_Xa Ia KDam'!V44+'[4]10_Off'!V44+'[4]11_Off'!V44+'[4]12_Off'!V44+'[4]13_Off'!V44+'[4]14_Off'!V44+'[4]15_Off'!V44</f>
        <v>0</v>
      </c>
      <c r="W45" s="304">
        <f>'[4]1_Xa Ia Trok'!W44+'[4]2_Xa Ia Mron'!W44+'[4]3_Xa Kim Tan'!W44+'[4]4_Xa Chu Rang'!W44+'[4]5_Xa Po To'!W44+'[4]6_Xa Ia Broai'!W44+'[4]7_Xa Ia Tul'!W44+'[4]8_Xa Chu Mo'!W44+'[4]9_Xa Ia KDam'!W44+'[4]10_Off'!W44+'[4]11_Off'!W44+'[4]12_Off'!W44+'[4]13_Off'!W44+'[4]14_Off'!W44+'[4]15_Off'!W44</f>
        <v>0</v>
      </c>
      <c r="X45" s="304">
        <f>'[4]1_Xa Ia Trok'!X44+'[4]2_Xa Ia Mron'!X44+'[4]3_Xa Kim Tan'!X44+'[4]4_Xa Chu Rang'!X44+'[4]5_Xa Po To'!X44+'[4]6_Xa Ia Broai'!X44+'[4]7_Xa Ia Tul'!X44+'[4]8_Xa Chu Mo'!X44+'[4]9_Xa Ia KDam'!X44+'[4]10_Off'!X44+'[4]11_Off'!X44+'[4]12_Off'!X44+'[4]13_Off'!X44+'[4]14_Off'!X44+'[4]15_Off'!X44</f>
        <v>0</v>
      </c>
      <c r="Y45" s="304">
        <f>'[4]1_Xa Ia Trok'!Y44+'[4]2_Xa Ia Mron'!Y44+'[4]3_Xa Kim Tan'!Y44+'[4]4_Xa Chu Rang'!Y44+'[4]5_Xa Po To'!Y44+'[4]6_Xa Ia Broai'!Y44+'[4]7_Xa Ia Tul'!Y44+'[4]8_Xa Chu Mo'!Y44+'[4]9_Xa Ia KDam'!Y44+'[4]10_Off'!Y44+'[4]11_Off'!Y44+'[4]12_Off'!Y44+'[4]13_Off'!Y44+'[4]14_Off'!Y44+'[4]15_Off'!Y44</f>
        <v>0</v>
      </c>
      <c r="Z45" s="304">
        <f>'[4]1_Xa Ia Trok'!Z44+'[4]2_Xa Ia Mron'!Z44+'[4]3_Xa Kim Tan'!Z44+'[4]4_Xa Chu Rang'!Z44+'[4]5_Xa Po To'!Z44+'[4]6_Xa Ia Broai'!Z44+'[4]7_Xa Ia Tul'!Z44+'[4]8_Xa Chu Mo'!Z44+'[4]9_Xa Ia KDam'!Z44+'[4]10_Off'!Z44+'[4]11_Off'!Z44+'[4]12_Off'!Z44+'[4]13_Off'!Z44+'[4]14_Off'!Z44+'[4]15_Off'!Z44</f>
        <v>0</v>
      </c>
      <c r="AA45" s="304">
        <f>'[4]1_Xa Ia Trok'!AA44+'[4]2_Xa Ia Mron'!AA44+'[4]3_Xa Kim Tan'!AA44+'[4]4_Xa Chu Rang'!AA44+'[4]5_Xa Po To'!AA44+'[4]6_Xa Ia Broai'!AA44+'[4]7_Xa Ia Tul'!AA44+'[4]8_Xa Chu Mo'!AA44+'[4]9_Xa Ia KDam'!AA44+'[4]10_Off'!AA44+'[4]11_Off'!AA44+'[4]12_Off'!AA44+'[4]13_Off'!AA44+'[4]14_Off'!AA44+'[4]15_Off'!AA44</f>
        <v>0</v>
      </c>
      <c r="AB45" s="304">
        <f>'[4]1_Xa Ia Trok'!AB44+'[4]2_Xa Ia Mron'!AB44+'[4]3_Xa Kim Tan'!AB44+'[4]4_Xa Chu Rang'!AB44+'[4]5_Xa Po To'!AB44+'[4]6_Xa Ia Broai'!AB44+'[4]7_Xa Ia Tul'!AB44+'[4]8_Xa Chu Mo'!AB44+'[4]9_Xa Ia KDam'!AB44+'[4]10_Off'!AB44+'[4]11_Off'!AB44+'[4]12_Off'!AB44+'[4]13_Off'!AB44+'[4]14_Off'!AB44+'[4]15_Off'!AB44</f>
        <v>0</v>
      </c>
      <c r="AC45" s="304">
        <f>'[4]1_Xa Ia Trok'!AC44+'[4]2_Xa Ia Mron'!AC44+'[4]3_Xa Kim Tan'!AC44+'[4]4_Xa Chu Rang'!AC44+'[4]5_Xa Po To'!AC44+'[4]6_Xa Ia Broai'!AC44+'[4]7_Xa Ia Tul'!AC44+'[4]8_Xa Chu Mo'!AC44+'[4]9_Xa Ia KDam'!AC44+'[4]10_Off'!AC44+'[4]11_Off'!AC44+'[4]12_Off'!AC44+'[4]13_Off'!AC44+'[4]14_Off'!AC44+'[4]15_Off'!AC44</f>
        <v>0</v>
      </c>
      <c r="AD45" s="304">
        <f>'[4]1_Xa Ia Trok'!AD44+'[4]2_Xa Ia Mron'!AD44+'[4]3_Xa Kim Tan'!AD44+'[4]4_Xa Chu Rang'!AD44+'[4]5_Xa Po To'!AD44+'[4]6_Xa Ia Broai'!AD44+'[4]7_Xa Ia Tul'!AD44+'[4]8_Xa Chu Mo'!AD44+'[4]9_Xa Ia KDam'!AD44+'[4]10_Off'!AD44+'[4]11_Off'!AD44+'[4]12_Off'!AD44+'[4]13_Off'!AD44+'[4]14_Off'!AD44+'[4]15_Off'!AD44</f>
        <v>0</v>
      </c>
      <c r="AE45" s="304">
        <f>'[4]1_Xa Ia Trok'!AE44+'[4]2_Xa Ia Mron'!AE44+'[4]3_Xa Kim Tan'!AE44+'[4]4_Xa Chu Rang'!AE44+'[4]5_Xa Po To'!AE44+'[4]6_Xa Ia Broai'!AE44+'[4]7_Xa Ia Tul'!AE44+'[4]8_Xa Chu Mo'!AE44+'[4]9_Xa Ia KDam'!AE44+'[4]10_Off'!AE44+'[4]11_Off'!AE44+'[4]12_Off'!AE44+'[4]13_Off'!AE44+'[4]14_Off'!AE44+'[4]15_Off'!AE44</f>
        <v>0</v>
      </c>
      <c r="AF45" s="304">
        <f>'[4]1_Xa Ia Trok'!AF44+'[4]2_Xa Ia Mron'!AF44+'[4]3_Xa Kim Tan'!AF44+'[4]4_Xa Chu Rang'!AF44+'[4]5_Xa Po To'!AF44+'[4]6_Xa Ia Broai'!AF44+'[4]7_Xa Ia Tul'!AF44+'[4]8_Xa Chu Mo'!AF44+'[4]9_Xa Ia KDam'!AF44+'[4]10_Off'!AF44+'[4]11_Off'!AF44+'[4]12_Off'!AF44+'[4]13_Off'!AF44+'[4]14_Off'!AF44+'[4]15_Off'!AF44</f>
        <v>0</v>
      </c>
      <c r="AG45" s="304">
        <f>'[4]1_Xa Ia Trok'!AG44+'[4]2_Xa Ia Mron'!AG44+'[4]3_Xa Kim Tan'!AG44+'[4]4_Xa Chu Rang'!AG44+'[4]5_Xa Po To'!AG44+'[4]6_Xa Ia Broai'!AG44+'[4]7_Xa Ia Tul'!AG44+'[4]8_Xa Chu Mo'!AG44+'[4]9_Xa Ia KDam'!AG44+'[4]10_Off'!AG44+'[4]11_Off'!AG44+'[4]12_Off'!AG44+'[4]13_Off'!AG44+'[4]14_Off'!AG44+'[4]15_Off'!AG44</f>
        <v>0</v>
      </c>
      <c r="AH45" s="304">
        <f>'[4]1_Xa Ia Trok'!AH44+'[4]2_Xa Ia Mron'!AH44+'[4]3_Xa Kim Tan'!AH44+'[4]4_Xa Chu Rang'!AH44+'[4]5_Xa Po To'!AH44+'[4]6_Xa Ia Broai'!AH44+'[4]7_Xa Ia Tul'!AH44+'[4]8_Xa Chu Mo'!AH44+'[4]9_Xa Ia KDam'!AH44+'[4]10_Off'!AH44+'[4]11_Off'!AH44+'[4]12_Off'!AH44+'[4]13_Off'!AH44+'[4]14_Off'!AH44+'[4]15_Off'!AH44</f>
        <v>0</v>
      </c>
      <c r="AI45" s="304">
        <f>'[4]1_Xa Ia Trok'!AI44+'[4]2_Xa Ia Mron'!AI44+'[4]3_Xa Kim Tan'!AI44+'[4]4_Xa Chu Rang'!AI44+'[4]5_Xa Po To'!AI44+'[4]6_Xa Ia Broai'!AI44+'[4]7_Xa Ia Tul'!AI44+'[4]8_Xa Chu Mo'!AI44+'[4]9_Xa Ia KDam'!AI44+'[4]10_Off'!AI44+'[4]11_Off'!AI44+'[4]12_Off'!AI44+'[4]13_Off'!AI44+'[4]14_Off'!AI44+'[4]15_Off'!AI44</f>
        <v>0</v>
      </c>
      <c r="AJ45" s="304">
        <f>'[4]1_Xa Ia Trok'!AJ44+'[4]2_Xa Ia Mron'!AJ44+'[4]3_Xa Kim Tan'!AJ44+'[4]4_Xa Chu Rang'!AJ44+'[4]5_Xa Po To'!AJ44+'[4]6_Xa Ia Broai'!AJ44+'[4]7_Xa Ia Tul'!AJ44+'[4]8_Xa Chu Mo'!AJ44+'[4]9_Xa Ia KDam'!AJ44+'[4]10_Off'!AJ44+'[4]11_Off'!AJ44+'[4]12_Off'!AJ44+'[4]13_Off'!AJ44+'[4]14_Off'!AJ44+'[4]15_Off'!AJ44</f>
        <v>0</v>
      </c>
      <c r="AK45" s="304">
        <f>'[4]1_Xa Ia Trok'!AK44+'[4]2_Xa Ia Mron'!AK44+'[4]3_Xa Kim Tan'!AK44+'[4]4_Xa Chu Rang'!AK44+'[4]5_Xa Po To'!AK44+'[4]6_Xa Ia Broai'!AK44+'[4]7_Xa Ia Tul'!AK44+'[4]8_Xa Chu Mo'!AK44+'[4]9_Xa Ia KDam'!AK44+'[4]10_Off'!AK44+'[4]11_Off'!AK44+'[4]12_Off'!AK44+'[4]13_Off'!AK44+'[4]14_Off'!AK44+'[4]15_Off'!AK44</f>
        <v>0</v>
      </c>
      <c r="AL45" s="304">
        <f>'[4]1_Xa Ia Trok'!AL44+'[4]2_Xa Ia Mron'!AL44+'[4]3_Xa Kim Tan'!AL44+'[4]4_Xa Chu Rang'!AL44+'[4]5_Xa Po To'!AL44+'[4]6_Xa Ia Broai'!AL44+'[4]7_Xa Ia Tul'!AL44+'[4]8_Xa Chu Mo'!AL44+'[4]9_Xa Ia KDam'!AL44+'[4]10_Off'!AL44+'[4]11_Off'!AL44+'[4]12_Off'!AL44+'[4]13_Off'!AL44+'[4]14_Off'!AL44+'[4]15_Off'!AL44</f>
        <v>0</v>
      </c>
      <c r="AM45" s="304">
        <f>'[4]1_Xa Ia Trok'!AM44+'[4]2_Xa Ia Mron'!AM44+'[4]3_Xa Kim Tan'!AM44+'[4]4_Xa Chu Rang'!AM44+'[4]5_Xa Po To'!AM44+'[4]6_Xa Ia Broai'!AM44+'[4]7_Xa Ia Tul'!AM44+'[4]8_Xa Chu Mo'!AM44+'[4]9_Xa Ia KDam'!AM44+'[4]10_Off'!AM44+'[4]11_Off'!AM44+'[4]12_Off'!AM44+'[4]13_Off'!AM44+'[4]14_Off'!AM44+'[4]15_Off'!AM44</f>
        <v>0</v>
      </c>
      <c r="AN45" s="304">
        <f>'[4]1_Xa Ia Trok'!AN44+'[4]2_Xa Ia Mron'!AN44+'[4]3_Xa Kim Tan'!AN44+'[4]4_Xa Chu Rang'!AN44+'[4]5_Xa Po To'!AN44+'[4]6_Xa Ia Broai'!AN44+'[4]7_Xa Ia Tul'!AN44+'[4]8_Xa Chu Mo'!AN44+'[4]9_Xa Ia KDam'!AN44+'[4]10_Off'!AN44+'[4]11_Off'!AN44+'[4]12_Off'!AN44+'[4]13_Off'!AN44+'[4]14_Off'!AN44+'[4]15_Off'!AN44</f>
        <v>0</v>
      </c>
      <c r="AO45" s="514">
        <f>'[4]1_Xa Ia Trok'!AO44+'[4]2_Xa Ia Mron'!AO44+'[4]3_Xa Kim Tan'!AO44+'[4]4_Xa Chu Rang'!AO44+'[4]5_Xa Po To'!AO44+'[4]6_Xa Ia Broai'!AO44+'[4]7_Xa Ia Tul'!AO44+'[4]8_Xa Chu Mo'!AO44+'[4]9_Xa Ia KDam'!AO44+'[4]10_Off'!AO44+'[4]11_Off'!AO44+'[4]12_Off'!AO44+'[4]13_Off'!AO44+'[4]14_Off'!AO44+'[4]15_Off'!AO44</f>
        <v>17.355474000000001</v>
      </c>
      <c r="AP45" s="304">
        <f>'[4]1_Xa Ia Trok'!AP44+'[4]2_Xa Ia Mron'!AP44+'[4]3_Xa Kim Tan'!AP44+'[4]4_Xa Chu Rang'!AP44+'[4]5_Xa Po To'!AP44+'[4]6_Xa Ia Broai'!AP44+'[4]7_Xa Ia Tul'!AP44+'[4]8_Xa Chu Mo'!AP44+'[4]9_Xa Ia KDam'!AP44+'[4]10_Off'!AP44+'[4]11_Off'!AP44+'[4]12_Off'!AP44+'[4]13_Off'!AP44+'[4]14_Off'!AP44+'[4]15_Off'!AP44</f>
        <v>0</v>
      </c>
      <c r="AQ45" s="498">
        <f>'[4]1_Xa Ia Trok'!AQ44+'[4]2_Xa Ia Mron'!AQ44+'[4]3_Xa Kim Tan'!AQ44+'[4]4_Xa Chu Rang'!AQ44+'[4]5_Xa Po To'!AQ44+'[4]6_Xa Ia Broai'!AQ44+'[4]7_Xa Ia Tul'!AQ44+'[4]8_Xa Chu Mo'!AQ44+'[4]9_Xa Ia KDam'!AQ44+'[4]10_Off'!AQ44+'[4]11_Off'!AQ44+'[4]12_Off'!AQ44+'[4]13_Off'!AQ44+'[4]14_Off'!AQ44+'[4]15_Off'!AQ44</f>
        <v>0</v>
      </c>
      <c r="AR45" s="304">
        <f t="shared" si="10"/>
        <v>0</v>
      </c>
      <c r="AS45" s="624">
        <f>'[4]1_Xa Ia Trok'!AS44+'[4]2_Xa Ia Mron'!AS44+'[4]3_Xa Kim Tan'!AS44+'[4]4_Xa Chu Rang'!AS44+'[4]5_Xa Po To'!AS44+'[4]6_Xa Ia Broai'!AS44+'[4]7_Xa Ia Tul'!AS44+'[4]8_Xa Chu Mo'!AS44+'[4]9_Xa Ia KDam'!AS44+'[4]10_Off'!AS44+'[4]11_Off'!AS44+'[4]12_Off'!AS44+'[4]13_Off'!AS44+'[4]14_Off'!AS44+'[4]15_Off'!AS44</f>
        <v>17.355474000000001</v>
      </c>
      <c r="AU45" s="137">
        <f t="shared" si="8"/>
        <v>0</v>
      </c>
      <c r="AV45" s="137">
        <f>'03 CH'!I46</f>
        <v>17.355473999999997</v>
      </c>
      <c r="AW45" s="137">
        <f t="shared" si="6"/>
        <v>0</v>
      </c>
      <c r="AX45" s="137">
        <f t="shared" si="0"/>
        <v>0</v>
      </c>
      <c r="BA45" s="137">
        <f>'03 CH'!K46</f>
        <v>0</v>
      </c>
      <c r="BC45" s="137">
        <f t="shared" si="7"/>
        <v>0</v>
      </c>
    </row>
    <row r="46" spans="1:56" s="113" customFormat="1" ht="15.95" customHeight="1" x14ac:dyDescent="0.25">
      <c r="A46" s="142">
        <v>2.2599999999999998</v>
      </c>
      <c r="B46" s="81" t="s">
        <v>96</v>
      </c>
      <c r="C46" s="82" t="s">
        <v>97</v>
      </c>
      <c r="D46" s="304">
        <f>'02 CH'!G57</f>
        <v>0</v>
      </c>
      <c r="E46" s="498">
        <f t="shared" si="9"/>
        <v>0</v>
      </c>
      <c r="F46" s="304">
        <f>'[4]1_Xa Ia Trok'!F45+'[4]2_Xa Ia Mron'!F45+'[4]3_Xa Kim Tan'!F45+'[4]4_Xa Chu Rang'!F45+'[4]5_Xa Po To'!F45+'[4]6_Xa Ia Broai'!F45+'[4]7_Xa Ia Tul'!F45+'[4]8_Xa Chu Mo'!F45+'[4]9_Xa Ia KDam'!F45+'[4]10_Off'!F45+'[4]11_Off'!F45+'[4]12_Off'!F45+'[4]13_Off'!F45+'[4]14_Off'!F45+'[4]15_Off'!F45</f>
        <v>0</v>
      </c>
      <c r="G46" s="304">
        <f>'[4]1_Xa Ia Trok'!G45+'[4]2_Xa Ia Mron'!G45+'[4]3_Xa Kim Tan'!G45+'[4]4_Xa Chu Rang'!G45+'[4]5_Xa Po To'!G45+'[4]6_Xa Ia Broai'!G45+'[4]7_Xa Ia Tul'!G45+'[4]8_Xa Chu Mo'!G45+'[4]9_Xa Ia KDam'!G45+'[4]10_Off'!G45+'[4]11_Off'!G45+'[4]12_Off'!G45+'[4]13_Off'!G45+'[4]14_Off'!G45+'[4]15_Off'!G45</f>
        <v>0</v>
      </c>
      <c r="H46" s="304">
        <f>'[4]1_Xa Ia Trok'!H45+'[4]2_Xa Ia Mron'!H45+'[4]3_Xa Kim Tan'!H45+'[4]4_Xa Chu Rang'!H45+'[4]5_Xa Po To'!H45+'[4]6_Xa Ia Broai'!H45+'[4]7_Xa Ia Tul'!H45+'[4]8_Xa Chu Mo'!H45+'[4]9_Xa Ia KDam'!H45+'[4]10_Off'!H45+'[4]11_Off'!H45+'[4]12_Off'!H45+'[4]13_Off'!H45+'[4]14_Off'!H45+'[4]15_Off'!H45</f>
        <v>0</v>
      </c>
      <c r="I46" s="304">
        <f>'[4]1_Xa Ia Trok'!I45+'[4]2_Xa Ia Mron'!I45+'[4]3_Xa Kim Tan'!I45+'[4]4_Xa Chu Rang'!I45+'[4]5_Xa Po To'!I45+'[4]6_Xa Ia Broai'!I45+'[4]7_Xa Ia Tul'!I45+'[4]8_Xa Chu Mo'!I45+'[4]9_Xa Ia KDam'!I45+'[4]10_Off'!I45+'[4]11_Off'!I45+'[4]12_Off'!I45+'[4]13_Off'!I45+'[4]14_Off'!I45+'[4]15_Off'!I45</f>
        <v>0</v>
      </c>
      <c r="J46" s="304">
        <f>'[4]1_Xa Ia Trok'!J45+'[4]2_Xa Ia Mron'!J45+'[4]3_Xa Kim Tan'!J45+'[4]4_Xa Chu Rang'!J45+'[4]5_Xa Po To'!J45+'[4]6_Xa Ia Broai'!J45+'[4]7_Xa Ia Tul'!J45+'[4]8_Xa Chu Mo'!J45+'[4]9_Xa Ia KDam'!J45+'[4]10_Off'!J45+'[4]11_Off'!J45+'[4]12_Off'!J45+'[4]13_Off'!J45+'[4]14_Off'!J45+'[4]15_Off'!J45</f>
        <v>0</v>
      </c>
      <c r="K46" s="304">
        <f>'[4]1_Xa Ia Trok'!K45+'[4]2_Xa Ia Mron'!K45+'[4]3_Xa Kim Tan'!K45+'[4]4_Xa Chu Rang'!K45+'[4]5_Xa Po To'!K45+'[4]6_Xa Ia Broai'!K45+'[4]7_Xa Ia Tul'!K45+'[4]8_Xa Chu Mo'!K45+'[4]9_Xa Ia KDam'!K45+'[4]10_Off'!K45+'[4]11_Off'!K45+'[4]12_Off'!K45+'[4]13_Off'!K45+'[4]14_Off'!K45+'[4]15_Off'!K45</f>
        <v>0</v>
      </c>
      <c r="L46" s="304">
        <f>'[4]1_Xa Ia Trok'!L45+'[4]2_Xa Ia Mron'!L45+'[4]3_Xa Kim Tan'!L45+'[4]4_Xa Chu Rang'!L45+'[4]5_Xa Po To'!L45+'[4]6_Xa Ia Broai'!L45+'[4]7_Xa Ia Tul'!L45+'[4]8_Xa Chu Mo'!L45+'[4]9_Xa Ia KDam'!L45+'[4]10_Off'!L45+'[4]11_Off'!L45+'[4]12_Off'!L45+'[4]13_Off'!L45+'[4]14_Off'!L45+'[4]15_Off'!L45</f>
        <v>0</v>
      </c>
      <c r="M46" s="304">
        <f>'[4]1_Xa Ia Trok'!M45+'[4]2_Xa Ia Mron'!M45+'[4]3_Xa Kim Tan'!M45+'[4]4_Xa Chu Rang'!M45+'[4]5_Xa Po To'!M45+'[4]6_Xa Ia Broai'!M45+'[4]7_Xa Ia Tul'!M45+'[4]8_Xa Chu Mo'!M45+'[4]9_Xa Ia KDam'!M45+'[4]10_Off'!M45+'[4]11_Off'!M45+'[4]12_Off'!M45+'[4]13_Off'!M45+'[4]14_Off'!M45+'[4]15_Off'!M45</f>
        <v>0</v>
      </c>
      <c r="N46" s="304">
        <f>'[4]1_Xa Ia Trok'!N45+'[4]2_Xa Ia Mron'!N45+'[4]3_Xa Kim Tan'!N45+'[4]4_Xa Chu Rang'!N45+'[4]5_Xa Po To'!N45+'[4]6_Xa Ia Broai'!N45+'[4]7_Xa Ia Tul'!N45+'[4]8_Xa Chu Mo'!N45+'[4]9_Xa Ia KDam'!N45+'[4]10_Off'!N45+'[4]11_Off'!N45+'[4]12_Off'!N45+'[4]13_Off'!N45+'[4]14_Off'!N45+'[4]15_Off'!N45</f>
        <v>0</v>
      </c>
      <c r="O46" s="304">
        <f>'[4]1_Xa Ia Trok'!O45+'[4]2_Xa Ia Mron'!O45+'[4]3_Xa Kim Tan'!O45+'[4]4_Xa Chu Rang'!O45+'[4]5_Xa Po To'!O45+'[4]6_Xa Ia Broai'!O45+'[4]7_Xa Ia Tul'!O45+'[4]8_Xa Chu Mo'!O45+'[4]9_Xa Ia KDam'!O45+'[4]10_Off'!O45+'[4]11_Off'!O45+'[4]12_Off'!O45+'[4]13_Off'!O45+'[4]14_Off'!O45+'[4]15_Off'!O45</f>
        <v>0</v>
      </c>
      <c r="P46" s="498">
        <f>SUM(Q46:AP46)-AP46</f>
        <v>0</v>
      </c>
      <c r="Q46" s="304">
        <f>'[4]1_Xa Ia Trok'!Q45+'[4]2_Xa Ia Mron'!Q45+'[4]3_Xa Kim Tan'!Q45+'[4]4_Xa Chu Rang'!Q45+'[4]5_Xa Po To'!Q45+'[4]6_Xa Ia Broai'!Q45+'[4]7_Xa Ia Tul'!Q45+'[4]8_Xa Chu Mo'!Q45+'[4]9_Xa Ia KDam'!Q45+'[4]10_Off'!Q45+'[4]11_Off'!Q45+'[4]12_Off'!Q45+'[4]13_Off'!Q45+'[4]14_Off'!Q45+'[4]15_Off'!Q45</f>
        <v>0</v>
      </c>
      <c r="R46" s="304">
        <f>'[4]1_Xa Ia Trok'!R45+'[4]2_Xa Ia Mron'!R45+'[4]3_Xa Kim Tan'!R45+'[4]4_Xa Chu Rang'!R45+'[4]5_Xa Po To'!R45+'[4]6_Xa Ia Broai'!R45+'[4]7_Xa Ia Tul'!R45+'[4]8_Xa Chu Mo'!R45+'[4]9_Xa Ia KDam'!R45+'[4]10_Off'!R45+'[4]11_Off'!R45+'[4]12_Off'!R45+'[4]13_Off'!R45+'[4]14_Off'!R45+'[4]15_Off'!R45</f>
        <v>0</v>
      </c>
      <c r="S46" s="304">
        <f>'[4]1_Xa Ia Trok'!S45+'[4]2_Xa Ia Mron'!S45+'[4]3_Xa Kim Tan'!S45+'[4]4_Xa Chu Rang'!S45+'[4]5_Xa Po To'!S45+'[4]6_Xa Ia Broai'!S45+'[4]7_Xa Ia Tul'!S45+'[4]8_Xa Chu Mo'!S45+'[4]9_Xa Ia KDam'!S45+'[4]10_Off'!S45+'[4]11_Off'!S45+'[4]12_Off'!S45+'[4]13_Off'!S45+'[4]14_Off'!S45+'[4]15_Off'!S45</f>
        <v>0</v>
      </c>
      <c r="T46" s="304">
        <f>'[4]1_Xa Ia Trok'!T45+'[4]2_Xa Ia Mron'!T45+'[4]3_Xa Kim Tan'!T45+'[4]4_Xa Chu Rang'!T45+'[4]5_Xa Po To'!T45+'[4]6_Xa Ia Broai'!T45+'[4]7_Xa Ia Tul'!T45+'[4]8_Xa Chu Mo'!T45+'[4]9_Xa Ia KDam'!T45+'[4]10_Off'!T45+'[4]11_Off'!T45+'[4]12_Off'!T45+'[4]13_Off'!T45+'[4]14_Off'!T45+'[4]15_Off'!T45</f>
        <v>0</v>
      </c>
      <c r="U46" s="304">
        <f>'[4]1_Xa Ia Trok'!U45+'[4]2_Xa Ia Mron'!U45+'[4]3_Xa Kim Tan'!U45+'[4]4_Xa Chu Rang'!U45+'[4]5_Xa Po To'!U45+'[4]6_Xa Ia Broai'!U45+'[4]7_Xa Ia Tul'!U45+'[4]8_Xa Chu Mo'!U45+'[4]9_Xa Ia KDam'!U45+'[4]10_Off'!U45+'[4]11_Off'!U45+'[4]12_Off'!U45+'[4]13_Off'!U45+'[4]14_Off'!U45+'[4]15_Off'!U45</f>
        <v>0</v>
      </c>
      <c r="V46" s="304">
        <f>'[4]1_Xa Ia Trok'!V45+'[4]2_Xa Ia Mron'!V45+'[4]3_Xa Kim Tan'!V45+'[4]4_Xa Chu Rang'!V45+'[4]5_Xa Po To'!V45+'[4]6_Xa Ia Broai'!V45+'[4]7_Xa Ia Tul'!V45+'[4]8_Xa Chu Mo'!V45+'[4]9_Xa Ia KDam'!V45+'[4]10_Off'!V45+'[4]11_Off'!V45+'[4]12_Off'!V45+'[4]13_Off'!V45+'[4]14_Off'!V45+'[4]15_Off'!V45</f>
        <v>0</v>
      </c>
      <c r="W46" s="304">
        <f>'[4]1_Xa Ia Trok'!W45+'[4]2_Xa Ia Mron'!W45+'[4]3_Xa Kim Tan'!W45+'[4]4_Xa Chu Rang'!W45+'[4]5_Xa Po To'!W45+'[4]6_Xa Ia Broai'!W45+'[4]7_Xa Ia Tul'!W45+'[4]8_Xa Chu Mo'!W45+'[4]9_Xa Ia KDam'!W45+'[4]10_Off'!W45+'[4]11_Off'!W45+'[4]12_Off'!W45+'[4]13_Off'!W45+'[4]14_Off'!W45+'[4]15_Off'!W45</f>
        <v>0</v>
      </c>
      <c r="X46" s="304">
        <f>'[4]1_Xa Ia Trok'!X45+'[4]2_Xa Ia Mron'!X45+'[4]3_Xa Kim Tan'!X45+'[4]4_Xa Chu Rang'!X45+'[4]5_Xa Po To'!X45+'[4]6_Xa Ia Broai'!X45+'[4]7_Xa Ia Tul'!X45+'[4]8_Xa Chu Mo'!X45+'[4]9_Xa Ia KDam'!X45+'[4]10_Off'!X45+'[4]11_Off'!X45+'[4]12_Off'!X45+'[4]13_Off'!X45+'[4]14_Off'!X45+'[4]15_Off'!X45</f>
        <v>0</v>
      </c>
      <c r="Y46" s="304">
        <f>'[4]1_Xa Ia Trok'!Y45+'[4]2_Xa Ia Mron'!Y45+'[4]3_Xa Kim Tan'!Y45+'[4]4_Xa Chu Rang'!Y45+'[4]5_Xa Po To'!Y45+'[4]6_Xa Ia Broai'!Y45+'[4]7_Xa Ia Tul'!Y45+'[4]8_Xa Chu Mo'!Y45+'[4]9_Xa Ia KDam'!Y45+'[4]10_Off'!Y45+'[4]11_Off'!Y45+'[4]12_Off'!Y45+'[4]13_Off'!Y45+'[4]14_Off'!Y45+'[4]15_Off'!Y45</f>
        <v>0</v>
      </c>
      <c r="Z46" s="304">
        <f>'[4]1_Xa Ia Trok'!Z45+'[4]2_Xa Ia Mron'!Z45+'[4]3_Xa Kim Tan'!Z45+'[4]4_Xa Chu Rang'!Z45+'[4]5_Xa Po To'!Z45+'[4]6_Xa Ia Broai'!Z45+'[4]7_Xa Ia Tul'!Z45+'[4]8_Xa Chu Mo'!Z45+'[4]9_Xa Ia KDam'!Z45+'[4]10_Off'!Z45+'[4]11_Off'!Z45+'[4]12_Off'!Z45+'[4]13_Off'!Z45+'[4]14_Off'!Z45+'[4]15_Off'!Z45</f>
        <v>0</v>
      </c>
      <c r="AA46" s="304">
        <f>'[4]1_Xa Ia Trok'!AA45+'[4]2_Xa Ia Mron'!AA45+'[4]3_Xa Kim Tan'!AA45+'[4]4_Xa Chu Rang'!AA45+'[4]5_Xa Po To'!AA45+'[4]6_Xa Ia Broai'!AA45+'[4]7_Xa Ia Tul'!AA45+'[4]8_Xa Chu Mo'!AA45+'[4]9_Xa Ia KDam'!AA45+'[4]10_Off'!AA45+'[4]11_Off'!AA45+'[4]12_Off'!AA45+'[4]13_Off'!AA45+'[4]14_Off'!AA45+'[4]15_Off'!AA45</f>
        <v>0</v>
      </c>
      <c r="AB46" s="304">
        <f>'[4]1_Xa Ia Trok'!AB45+'[4]2_Xa Ia Mron'!AB45+'[4]3_Xa Kim Tan'!AB45+'[4]4_Xa Chu Rang'!AB45+'[4]5_Xa Po To'!AB45+'[4]6_Xa Ia Broai'!AB45+'[4]7_Xa Ia Tul'!AB45+'[4]8_Xa Chu Mo'!AB45+'[4]9_Xa Ia KDam'!AB45+'[4]10_Off'!AB45+'[4]11_Off'!AB45+'[4]12_Off'!AB45+'[4]13_Off'!AB45+'[4]14_Off'!AB45+'[4]15_Off'!AB45</f>
        <v>0</v>
      </c>
      <c r="AC46" s="304">
        <f>'[4]1_Xa Ia Trok'!AC45+'[4]2_Xa Ia Mron'!AC45+'[4]3_Xa Kim Tan'!AC45+'[4]4_Xa Chu Rang'!AC45+'[4]5_Xa Po To'!AC45+'[4]6_Xa Ia Broai'!AC45+'[4]7_Xa Ia Tul'!AC45+'[4]8_Xa Chu Mo'!AC45+'[4]9_Xa Ia KDam'!AC45+'[4]10_Off'!AC45+'[4]11_Off'!AC45+'[4]12_Off'!AC45+'[4]13_Off'!AC45+'[4]14_Off'!AC45+'[4]15_Off'!AC45</f>
        <v>0</v>
      </c>
      <c r="AD46" s="304">
        <f>'[4]1_Xa Ia Trok'!AD45+'[4]2_Xa Ia Mron'!AD45+'[4]3_Xa Kim Tan'!AD45+'[4]4_Xa Chu Rang'!AD45+'[4]5_Xa Po To'!AD45+'[4]6_Xa Ia Broai'!AD45+'[4]7_Xa Ia Tul'!AD45+'[4]8_Xa Chu Mo'!AD45+'[4]9_Xa Ia KDam'!AD45+'[4]10_Off'!AD45+'[4]11_Off'!AD45+'[4]12_Off'!AD45+'[4]13_Off'!AD45+'[4]14_Off'!AD45+'[4]15_Off'!AD45</f>
        <v>0</v>
      </c>
      <c r="AE46" s="304">
        <f>'[4]1_Xa Ia Trok'!AE45+'[4]2_Xa Ia Mron'!AE45+'[4]3_Xa Kim Tan'!AE45+'[4]4_Xa Chu Rang'!AE45+'[4]5_Xa Po To'!AE45+'[4]6_Xa Ia Broai'!AE45+'[4]7_Xa Ia Tul'!AE45+'[4]8_Xa Chu Mo'!AE45+'[4]9_Xa Ia KDam'!AE45+'[4]10_Off'!AE45+'[4]11_Off'!AE45+'[4]12_Off'!AE45+'[4]13_Off'!AE45+'[4]14_Off'!AE45+'[4]15_Off'!AE45</f>
        <v>0</v>
      </c>
      <c r="AF46" s="304">
        <f>'[4]1_Xa Ia Trok'!AF45+'[4]2_Xa Ia Mron'!AF45+'[4]3_Xa Kim Tan'!AF45+'[4]4_Xa Chu Rang'!AF45+'[4]5_Xa Po To'!AF45+'[4]6_Xa Ia Broai'!AF45+'[4]7_Xa Ia Tul'!AF45+'[4]8_Xa Chu Mo'!AF45+'[4]9_Xa Ia KDam'!AF45+'[4]10_Off'!AF45+'[4]11_Off'!AF45+'[4]12_Off'!AF45+'[4]13_Off'!AF45+'[4]14_Off'!AF45+'[4]15_Off'!AF45</f>
        <v>0</v>
      </c>
      <c r="AG46" s="304">
        <f>'[4]1_Xa Ia Trok'!AG45+'[4]2_Xa Ia Mron'!AG45+'[4]3_Xa Kim Tan'!AG45+'[4]4_Xa Chu Rang'!AG45+'[4]5_Xa Po To'!AG45+'[4]6_Xa Ia Broai'!AG45+'[4]7_Xa Ia Tul'!AG45+'[4]8_Xa Chu Mo'!AG45+'[4]9_Xa Ia KDam'!AG45+'[4]10_Off'!AG45+'[4]11_Off'!AG45+'[4]12_Off'!AG45+'[4]13_Off'!AG45+'[4]14_Off'!AG45+'[4]15_Off'!AG45</f>
        <v>0</v>
      </c>
      <c r="AH46" s="304">
        <f>'[4]1_Xa Ia Trok'!AH45+'[4]2_Xa Ia Mron'!AH45+'[4]3_Xa Kim Tan'!AH45+'[4]4_Xa Chu Rang'!AH45+'[4]5_Xa Po To'!AH45+'[4]6_Xa Ia Broai'!AH45+'[4]7_Xa Ia Tul'!AH45+'[4]8_Xa Chu Mo'!AH45+'[4]9_Xa Ia KDam'!AH45+'[4]10_Off'!AH45+'[4]11_Off'!AH45+'[4]12_Off'!AH45+'[4]13_Off'!AH45+'[4]14_Off'!AH45+'[4]15_Off'!AH45</f>
        <v>0</v>
      </c>
      <c r="AI46" s="304">
        <f>'[4]1_Xa Ia Trok'!AI45+'[4]2_Xa Ia Mron'!AI45+'[4]3_Xa Kim Tan'!AI45+'[4]4_Xa Chu Rang'!AI45+'[4]5_Xa Po To'!AI45+'[4]6_Xa Ia Broai'!AI45+'[4]7_Xa Ia Tul'!AI45+'[4]8_Xa Chu Mo'!AI45+'[4]9_Xa Ia KDam'!AI45+'[4]10_Off'!AI45+'[4]11_Off'!AI45+'[4]12_Off'!AI45+'[4]13_Off'!AI45+'[4]14_Off'!AI45+'[4]15_Off'!AI45</f>
        <v>0</v>
      </c>
      <c r="AJ46" s="304">
        <f>'[4]1_Xa Ia Trok'!AJ45+'[4]2_Xa Ia Mron'!AJ45+'[4]3_Xa Kim Tan'!AJ45+'[4]4_Xa Chu Rang'!AJ45+'[4]5_Xa Po To'!AJ45+'[4]6_Xa Ia Broai'!AJ45+'[4]7_Xa Ia Tul'!AJ45+'[4]8_Xa Chu Mo'!AJ45+'[4]9_Xa Ia KDam'!AJ45+'[4]10_Off'!AJ45+'[4]11_Off'!AJ45+'[4]12_Off'!AJ45+'[4]13_Off'!AJ45+'[4]14_Off'!AJ45+'[4]15_Off'!AJ45</f>
        <v>0</v>
      </c>
      <c r="AK46" s="304">
        <f>'[4]1_Xa Ia Trok'!AK45+'[4]2_Xa Ia Mron'!AK45+'[4]3_Xa Kim Tan'!AK45+'[4]4_Xa Chu Rang'!AK45+'[4]5_Xa Po To'!AK45+'[4]6_Xa Ia Broai'!AK45+'[4]7_Xa Ia Tul'!AK45+'[4]8_Xa Chu Mo'!AK45+'[4]9_Xa Ia KDam'!AK45+'[4]10_Off'!AK45+'[4]11_Off'!AK45+'[4]12_Off'!AK45+'[4]13_Off'!AK45+'[4]14_Off'!AK45+'[4]15_Off'!AK45</f>
        <v>0</v>
      </c>
      <c r="AL46" s="304">
        <f>'[4]1_Xa Ia Trok'!AL45+'[4]2_Xa Ia Mron'!AL45+'[4]3_Xa Kim Tan'!AL45+'[4]4_Xa Chu Rang'!AL45+'[4]5_Xa Po To'!AL45+'[4]6_Xa Ia Broai'!AL45+'[4]7_Xa Ia Tul'!AL45+'[4]8_Xa Chu Mo'!AL45+'[4]9_Xa Ia KDam'!AL45+'[4]10_Off'!AL45+'[4]11_Off'!AL45+'[4]12_Off'!AL45+'[4]13_Off'!AL45+'[4]14_Off'!AL45+'[4]15_Off'!AL45</f>
        <v>0</v>
      </c>
      <c r="AM46" s="304">
        <f>'[4]1_Xa Ia Trok'!AM45+'[4]2_Xa Ia Mron'!AM45+'[4]3_Xa Kim Tan'!AM45+'[4]4_Xa Chu Rang'!AM45+'[4]5_Xa Po To'!AM45+'[4]6_Xa Ia Broai'!AM45+'[4]7_Xa Ia Tul'!AM45+'[4]8_Xa Chu Mo'!AM45+'[4]9_Xa Ia KDam'!AM45+'[4]10_Off'!AM45+'[4]11_Off'!AM45+'[4]12_Off'!AM45+'[4]13_Off'!AM45+'[4]14_Off'!AM45+'[4]15_Off'!AM45</f>
        <v>0</v>
      </c>
      <c r="AN46" s="304">
        <f>'[4]1_Xa Ia Trok'!AN45+'[4]2_Xa Ia Mron'!AN45+'[4]3_Xa Kim Tan'!AN45+'[4]4_Xa Chu Rang'!AN45+'[4]5_Xa Po To'!AN45+'[4]6_Xa Ia Broai'!AN45+'[4]7_Xa Ia Tul'!AN45+'[4]8_Xa Chu Mo'!AN45+'[4]9_Xa Ia KDam'!AN45+'[4]10_Off'!AN45+'[4]11_Off'!AN45+'[4]12_Off'!AN45+'[4]13_Off'!AN45+'[4]14_Off'!AN45+'[4]15_Off'!AN45</f>
        <v>0</v>
      </c>
      <c r="AO46" s="304">
        <f>'[4]1_Xa Ia Trok'!AO45+'[4]2_Xa Ia Mron'!AO45+'[4]3_Xa Kim Tan'!AO45+'[4]4_Xa Chu Rang'!AO45+'[4]5_Xa Po To'!AO45+'[4]6_Xa Ia Broai'!AO45+'[4]7_Xa Ia Tul'!AO45+'[4]8_Xa Chu Mo'!AO45+'[4]9_Xa Ia KDam'!AO45+'[4]10_Off'!AO45+'[4]11_Off'!AO45+'[4]12_Off'!AO45+'[4]13_Off'!AO45+'[4]14_Off'!AO45+'[4]15_Off'!AO45</f>
        <v>0</v>
      </c>
      <c r="AP46" s="514">
        <f>'[4]1_Xa Ia Trok'!AP45+'[4]2_Xa Ia Mron'!AP45+'[4]3_Xa Kim Tan'!AP45+'[4]4_Xa Chu Rang'!AP45+'[4]5_Xa Po To'!AP45+'[4]6_Xa Ia Broai'!AP45+'[4]7_Xa Ia Tul'!AP45+'[4]8_Xa Chu Mo'!AP45+'[4]9_Xa Ia KDam'!AP45+'[4]10_Off'!AP45+'[4]11_Off'!AP45+'[4]12_Off'!AP45+'[4]13_Off'!AP45+'[4]14_Off'!AP45+'[4]15_Off'!AP45</f>
        <v>0</v>
      </c>
      <c r="AQ46" s="498">
        <f>'[4]1_Xa Ia Trok'!AQ45+'[4]2_Xa Ia Mron'!AQ45+'[4]3_Xa Kim Tan'!AQ45+'[4]4_Xa Chu Rang'!AQ45+'[4]5_Xa Po To'!AQ45+'[4]6_Xa Ia Broai'!AQ45+'[4]7_Xa Ia Tul'!AQ45+'[4]8_Xa Chu Mo'!AQ45+'[4]9_Xa Ia KDam'!AQ45+'[4]10_Off'!AQ45+'[4]11_Off'!AQ45+'[4]12_Off'!AQ45+'[4]13_Off'!AQ45+'[4]14_Off'!AQ45+'[4]15_Off'!AQ45</f>
        <v>0</v>
      </c>
      <c r="AR46" s="304">
        <f t="shared" si="10"/>
        <v>0</v>
      </c>
      <c r="AS46" s="304">
        <f>'[4]1_Xa Ia Trok'!AS45+'[4]2_Xa Ia Mron'!AS45+'[4]3_Xa Kim Tan'!AS45+'[4]4_Xa Chu Rang'!AS45+'[4]5_Xa Po To'!AS45+'[4]6_Xa Ia Broai'!AS45+'[4]7_Xa Ia Tul'!AS45+'[4]8_Xa Chu Mo'!AS45+'[4]9_Xa Ia KDam'!AS45+'[4]10_Off'!AS45+'[4]11_Off'!AS45+'[4]12_Off'!AS45+'[4]13_Off'!AS45+'[4]14_Off'!AS45+'[4]15_Off'!AS45</f>
        <v>0</v>
      </c>
      <c r="AU46" s="137">
        <f t="shared" si="8"/>
        <v>0</v>
      </c>
      <c r="AV46" s="137">
        <f>'03 CH'!I47</f>
        <v>0</v>
      </c>
      <c r="AW46" s="137">
        <f t="shared" si="6"/>
        <v>0</v>
      </c>
      <c r="AX46" s="137">
        <f t="shared" si="0"/>
        <v>0</v>
      </c>
      <c r="BA46" s="137">
        <f>'03 CH'!K47</f>
        <v>0</v>
      </c>
      <c r="BC46" s="137">
        <f t="shared" si="7"/>
        <v>0</v>
      </c>
    </row>
    <row r="47" spans="1:56" s="327" customFormat="1" ht="15.95" customHeight="1" x14ac:dyDescent="0.25">
      <c r="A47" s="494">
        <v>3</v>
      </c>
      <c r="B47" s="495" t="s">
        <v>98</v>
      </c>
      <c r="C47" s="496" t="s">
        <v>99</v>
      </c>
      <c r="D47" s="497">
        <f>'02 CH'!G58</f>
        <v>2966.5649270000004</v>
      </c>
      <c r="E47" s="497">
        <f t="shared" si="9"/>
        <v>522.5</v>
      </c>
      <c r="F47" s="497">
        <f>'[4]1_Xa Ia Trok'!F46+'[4]2_Xa Ia Mron'!F46+'[4]3_Xa Kim Tan'!F46+'[4]4_Xa Chu Rang'!F46+'[4]5_Xa Po To'!F46+'[4]6_Xa Ia Broai'!F46+'[4]7_Xa Ia Tul'!F46+'[4]8_Xa Chu Mo'!F46+'[4]9_Xa Ia KDam'!F46+'[4]10_Off'!F46+'[4]11_Off'!F46+'[4]12_Off'!F46+'[4]13_Off'!F46+'[4]14_Off'!F46+'[4]15_Off'!F46</f>
        <v>0</v>
      </c>
      <c r="G47" s="497">
        <f>'[4]1_Xa Ia Trok'!G46+'[4]2_Xa Ia Mron'!G46+'[4]3_Xa Kim Tan'!G46+'[4]4_Xa Chu Rang'!G46+'[4]5_Xa Po To'!G46+'[4]6_Xa Ia Broai'!G46+'[4]7_Xa Ia Tul'!G46+'[4]8_Xa Chu Mo'!G46+'[4]9_Xa Ia KDam'!G46+'[4]10_Off'!G46+'[4]11_Off'!G46+'[4]12_Off'!G46+'[4]13_Off'!G46+'[4]14_Off'!G46+'[4]15_Off'!G46</f>
        <v>0</v>
      </c>
      <c r="H47" s="497">
        <f>'[4]1_Xa Ia Trok'!H46+'[4]2_Xa Ia Mron'!H46+'[4]3_Xa Kim Tan'!H46+'[4]4_Xa Chu Rang'!H46+'[4]5_Xa Po To'!H46+'[4]6_Xa Ia Broai'!H46+'[4]7_Xa Ia Tul'!H46+'[4]8_Xa Chu Mo'!H46+'[4]9_Xa Ia KDam'!H46+'[4]10_Off'!H46+'[4]11_Off'!H46+'[4]12_Off'!H46+'[4]13_Off'!H46+'[4]14_Off'!H46+'[4]15_Off'!H46</f>
        <v>27.5</v>
      </c>
      <c r="I47" s="497">
        <f>'[4]1_Xa Ia Trok'!I46+'[4]2_Xa Ia Mron'!I46+'[4]3_Xa Kim Tan'!I46+'[4]4_Xa Chu Rang'!I46+'[4]5_Xa Po To'!I46+'[4]6_Xa Ia Broai'!I46+'[4]7_Xa Ia Tul'!I46+'[4]8_Xa Chu Mo'!I46+'[4]9_Xa Ia KDam'!I46+'[4]10_Off'!I46+'[4]11_Off'!I46+'[4]12_Off'!I46+'[4]13_Off'!I46+'[4]14_Off'!I46+'[4]15_Off'!I46</f>
        <v>0</v>
      </c>
      <c r="J47" s="497">
        <f>'[4]1_Xa Ia Trok'!J46+'[4]2_Xa Ia Mron'!J46+'[4]3_Xa Kim Tan'!J46+'[4]4_Xa Chu Rang'!J46+'[4]5_Xa Po To'!J46+'[4]6_Xa Ia Broai'!J46+'[4]7_Xa Ia Tul'!J46+'[4]8_Xa Chu Mo'!J46+'[4]9_Xa Ia KDam'!J46+'[4]10_Off'!J46+'[4]11_Off'!J46+'[4]12_Off'!J46+'[4]13_Off'!J46+'[4]14_Off'!J46+'[4]15_Off'!J46</f>
        <v>0</v>
      </c>
      <c r="K47" s="497">
        <f>'[4]1_Xa Ia Trok'!K46+'[4]2_Xa Ia Mron'!K46+'[4]3_Xa Kim Tan'!K46+'[4]4_Xa Chu Rang'!K46+'[4]5_Xa Po To'!K46+'[4]6_Xa Ia Broai'!K46+'[4]7_Xa Ia Tul'!K46+'[4]8_Xa Chu Mo'!K46+'[4]9_Xa Ia KDam'!K46+'[4]10_Off'!K46+'[4]11_Off'!K46+'[4]12_Off'!K46+'[4]13_Off'!K46+'[4]14_Off'!K46+'[4]15_Off'!K46</f>
        <v>0</v>
      </c>
      <c r="L47" s="497">
        <f>'[4]1_Xa Ia Trok'!L46+'[4]2_Xa Ia Mron'!L46+'[4]3_Xa Kim Tan'!L46+'[4]4_Xa Chu Rang'!L46+'[4]5_Xa Po To'!L46+'[4]6_Xa Ia Broai'!L46+'[4]7_Xa Ia Tul'!L46+'[4]8_Xa Chu Mo'!L46+'[4]9_Xa Ia KDam'!L46+'[4]10_Off'!L46+'[4]11_Off'!L46+'[4]12_Off'!L46+'[4]13_Off'!L46+'[4]14_Off'!L46+'[4]15_Off'!L46</f>
        <v>495</v>
      </c>
      <c r="M47" s="497">
        <f>'[4]1_Xa Ia Trok'!M46+'[4]2_Xa Ia Mron'!M46+'[4]3_Xa Kim Tan'!M46+'[4]4_Xa Chu Rang'!M46+'[4]5_Xa Po To'!M46+'[4]6_Xa Ia Broai'!M46+'[4]7_Xa Ia Tul'!M46+'[4]8_Xa Chu Mo'!M46+'[4]9_Xa Ia KDam'!M46+'[4]10_Off'!M46+'[4]11_Off'!M46+'[4]12_Off'!M46+'[4]13_Off'!M46+'[4]14_Off'!M46+'[4]15_Off'!M46</f>
        <v>0</v>
      </c>
      <c r="N47" s="497">
        <f>'[4]1_Xa Ia Trok'!N46+'[4]2_Xa Ia Mron'!N46+'[4]3_Xa Kim Tan'!N46+'[4]4_Xa Chu Rang'!N46+'[4]5_Xa Po To'!N46+'[4]6_Xa Ia Broai'!N46+'[4]7_Xa Ia Tul'!N46+'[4]8_Xa Chu Mo'!N46+'[4]9_Xa Ia KDam'!N46+'[4]10_Off'!N46+'[4]11_Off'!N46+'[4]12_Off'!N46+'[4]13_Off'!N46+'[4]14_Off'!N46+'[4]15_Off'!N46</f>
        <v>0</v>
      </c>
      <c r="O47" s="497">
        <f>'[4]1_Xa Ia Trok'!O46+'[4]2_Xa Ia Mron'!O46+'[4]3_Xa Kim Tan'!O46+'[4]4_Xa Chu Rang'!O46+'[4]5_Xa Po To'!O46+'[4]6_Xa Ia Broai'!O46+'[4]7_Xa Ia Tul'!O46+'[4]8_Xa Chu Mo'!O46+'[4]9_Xa Ia KDam'!O46+'[4]10_Off'!O46+'[4]11_Off'!O46+'[4]12_Off'!O46+'[4]13_Off'!O46+'[4]14_Off'!O46+'[4]15_Off'!O46</f>
        <v>0</v>
      </c>
      <c r="P47" s="497">
        <f>'[4]1_Xa Ia Trok'!P46+'[4]2_Xa Ia Mron'!P46+'[4]3_Xa Kim Tan'!P46+'[4]4_Xa Chu Rang'!P46+'[4]5_Xa Po To'!P46+'[4]6_Xa Ia Broai'!P46+'[4]7_Xa Ia Tul'!P46+'[4]8_Xa Chu Mo'!P46+'[4]9_Xa Ia KDam'!P46+'[4]10_Off'!P46+'[4]11_Off'!P46+'[4]12_Off'!P46+'[4]13_Off'!P46+'[4]14_Off'!P46+'[4]15_Off'!P46</f>
        <v>5.44</v>
      </c>
      <c r="Q47" s="497">
        <f>'[4]1_Xa Ia Trok'!Q46+'[4]2_Xa Ia Mron'!Q46+'[4]3_Xa Kim Tan'!Q46+'[4]4_Xa Chu Rang'!Q46+'[4]5_Xa Po To'!Q46+'[4]6_Xa Ia Broai'!Q46+'[4]7_Xa Ia Tul'!Q46+'[4]8_Xa Chu Mo'!Q46+'[4]9_Xa Ia KDam'!Q46+'[4]10_Off'!Q46+'[4]11_Off'!Q46+'[4]12_Off'!Q46+'[4]13_Off'!Q46+'[4]14_Off'!Q46+'[4]15_Off'!Q46</f>
        <v>0</v>
      </c>
      <c r="R47" s="497">
        <f>'[4]1_Xa Ia Trok'!R46+'[4]2_Xa Ia Mron'!R46+'[4]3_Xa Kim Tan'!R46+'[4]4_Xa Chu Rang'!R46+'[4]5_Xa Po To'!R46+'[4]6_Xa Ia Broai'!R46+'[4]7_Xa Ia Tul'!R46+'[4]8_Xa Chu Mo'!R46+'[4]9_Xa Ia KDam'!R46+'[4]10_Off'!R46+'[4]11_Off'!R46+'[4]12_Off'!R46+'[4]13_Off'!R46+'[4]14_Off'!R46+'[4]15_Off'!R46</f>
        <v>0</v>
      </c>
      <c r="S47" s="497">
        <f>'[4]1_Xa Ia Trok'!S46+'[4]2_Xa Ia Mron'!S46+'[4]3_Xa Kim Tan'!S46+'[4]4_Xa Chu Rang'!S46+'[4]5_Xa Po To'!S46+'[4]6_Xa Ia Broai'!S46+'[4]7_Xa Ia Tul'!S46+'[4]8_Xa Chu Mo'!S46+'[4]9_Xa Ia KDam'!S46+'[4]10_Off'!S46+'[4]11_Off'!S46+'[4]12_Off'!S46+'[4]13_Off'!S46+'[4]14_Off'!S46+'[4]15_Off'!S46</f>
        <v>0</v>
      </c>
      <c r="T47" s="497">
        <f>'[4]1_Xa Ia Trok'!T46+'[4]2_Xa Ia Mron'!T46+'[4]3_Xa Kim Tan'!T46+'[4]4_Xa Chu Rang'!T46+'[4]5_Xa Po To'!T46+'[4]6_Xa Ia Broai'!T46+'[4]7_Xa Ia Tul'!T46+'[4]8_Xa Chu Mo'!T46+'[4]9_Xa Ia KDam'!T46+'[4]10_Off'!T46+'[4]11_Off'!T46+'[4]12_Off'!T46+'[4]13_Off'!T46+'[4]14_Off'!T46+'[4]15_Off'!T46</f>
        <v>0</v>
      </c>
      <c r="U47" s="497">
        <f>'[4]1_Xa Ia Trok'!U46+'[4]2_Xa Ia Mron'!U46+'[4]3_Xa Kim Tan'!U46+'[4]4_Xa Chu Rang'!U46+'[4]5_Xa Po To'!U46+'[4]6_Xa Ia Broai'!U46+'[4]7_Xa Ia Tul'!U46+'[4]8_Xa Chu Mo'!U46+'[4]9_Xa Ia KDam'!U46+'[4]10_Off'!U46+'[4]11_Off'!U46+'[4]12_Off'!U46+'[4]13_Off'!U46+'[4]14_Off'!U46+'[4]15_Off'!U46</f>
        <v>0</v>
      </c>
      <c r="V47" s="497">
        <f>'[4]1_Xa Ia Trok'!V46+'[4]2_Xa Ia Mron'!V46+'[4]3_Xa Kim Tan'!V46+'[4]4_Xa Chu Rang'!V46+'[4]5_Xa Po To'!V46+'[4]6_Xa Ia Broai'!V46+'[4]7_Xa Ia Tul'!V46+'[4]8_Xa Chu Mo'!V46+'[4]9_Xa Ia KDam'!V46+'[4]10_Off'!V46+'[4]11_Off'!V46+'[4]12_Off'!V46+'[4]13_Off'!V46+'[4]14_Off'!V46+'[4]15_Off'!V46</f>
        <v>0</v>
      </c>
      <c r="W47" s="497">
        <f>'[4]1_Xa Ia Trok'!W46+'[4]2_Xa Ia Mron'!W46+'[4]3_Xa Kim Tan'!W46+'[4]4_Xa Chu Rang'!W46+'[4]5_Xa Po To'!W46+'[4]6_Xa Ia Broai'!W46+'[4]7_Xa Ia Tul'!W46+'[4]8_Xa Chu Mo'!W46+'[4]9_Xa Ia KDam'!W46+'[4]10_Off'!W46+'[4]11_Off'!W46+'[4]12_Off'!W46+'[4]13_Off'!W46+'[4]14_Off'!W46+'[4]15_Off'!W46</f>
        <v>0</v>
      </c>
      <c r="X47" s="497">
        <f>'[4]1_Xa Ia Trok'!X46+'[4]2_Xa Ia Mron'!X46+'[4]3_Xa Kim Tan'!X46+'[4]4_Xa Chu Rang'!X46+'[4]5_Xa Po To'!X46+'[4]6_Xa Ia Broai'!X46+'[4]7_Xa Ia Tul'!X46+'[4]8_Xa Chu Mo'!X46+'[4]9_Xa Ia KDam'!X46+'[4]10_Off'!X46+'[4]11_Off'!X46+'[4]12_Off'!X46+'[4]13_Off'!X46+'[4]14_Off'!X46+'[4]15_Off'!X46</f>
        <v>0</v>
      </c>
      <c r="Y47" s="497">
        <f>'[4]1_Xa Ia Trok'!Y46+'[4]2_Xa Ia Mron'!Y46+'[4]3_Xa Kim Tan'!Y46+'[4]4_Xa Chu Rang'!Y46+'[4]5_Xa Po To'!Y46+'[4]6_Xa Ia Broai'!Y46+'[4]7_Xa Ia Tul'!Y46+'[4]8_Xa Chu Mo'!Y46+'[4]9_Xa Ia KDam'!Y46+'[4]10_Off'!Y46+'[4]11_Off'!Y46+'[4]12_Off'!Y46+'[4]13_Off'!Y46+'[4]14_Off'!Y46+'[4]15_Off'!Y46</f>
        <v>5.44</v>
      </c>
      <c r="Z47" s="497">
        <f>'[4]1_Xa Ia Trok'!Z46+'[4]2_Xa Ia Mron'!Z46+'[4]3_Xa Kim Tan'!Z46+'[4]4_Xa Chu Rang'!Z46+'[4]5_Xa Po To'!Z46+'[4]6_Xa Ia Broai'!Z46+'[4]7_Xa Ia Tul'!Z46+'[4]8_Xa Chu Mo'!Z46+'[4]9_Xa Ia KDam'!Z46+'[4]10_Off'!Z46+'[4]11_Off'!Z46+'[4]12_Off'!Z46+'[4]13_Off'!Z46+'[4]14_Off'!Z46+'[4]15_Off'!Z46</f>
        <v>0</v>
      </c>
      <c r="AA47" s="497">
        <f>'[4]1_Xa Ia Trok'!AA46+'[4]2_Xa Ia Mron'!AA46+'[4]3_Xa Kim Tan'!AA46+'[4]4_Xa Chu Rang'!AA46+'[4]5_Xa Po To'!AA46+'[4]6_Xa Ia Broai'!AA46+'[4]7_Xa Ia Tul'!AA46+'[4]8_Xa Chu Mo'!AA46+'[4]9_Xa Ia KDam'!AA46+'[4]10_Off'!AA46+'[4]11_Off'!AA46+'[4]12_Off'!AA46+'[4]13_Off'!AA46+'[4]14_Off'!AA46+'[4]15_Off'!AA46</f>
        <v>0</v>
      </c>
      <c r="AB47" s="497">
        <f>'[4]1_Xa Ia Trok'!AB46+'[4]2_Xa Ia Mron'!AB46+'[4]3_Xa Kim Tan'!AB46+'[4]4_Xa Chu Rang'!AB46+'[4]5_Xa Po To'!AB46+'[4]6_Xa Ia Broai'!AB46+'[4]7_Xa Ia Tul'!AB46+'[4]8_Xa Chu Mo'!AB46+'[4]9_Xa Ia KDam'!AB46+'[4]10_Off'!AB46+'[4]11_Off'!AB46+'[4]12_Off'!AB46+'[4]13_Off'!AB46+'[4]14_Off'!AB46+'[4]15_Off'!AB46</f>
        <v>0</v>
      </c>
      <c r="AC47" s="497">
        <f>'[4]1_Xa Ia Trok'!AC46+'[4]2_Xa Ia Mron'!AC46+'[4]3_Xa Kim Tan'!AC46+'[4]4_Xa Chu Rang'!AC46+'[4]5_Xa Po To'!AC46+'[4]6_Xa Ia Broai'!AC46+'[4]7_Xa Ia Tul'!AC46+'[4]8_Xa Chu Mo'!AC46+'[4]9_Xa Ia KDam'!AC46+'[4]10_Off'!AC46+'[4]11_Off'!AC46+'[4]12_Off'!AC46+'[4]13_Off'!AC46+'[4]14_Off'!AC46+'[4]15_Off'!AC46</f>
        <v>0</v>
      </c>
      <c r="AD47" s="497">
        <f>'[4]1_Xa Ia Trok'!AD46+'[4]2_Xa Ia Mron'!AD46+'[4]3_Xa Kim Tan'!AD46+'[4]4_Xa Chu Rang'!AD46+'[4]5_Xa Po To'!AD46+'[4]6_Xa Ia Broai'!AD46+'[4]7_Xa Ia Tul'!AD46+'[4]8_Xa Chu Mo'!AD46+'[4]9_Xa Ia KDam'!AD46+'[4]10_Off'!AD46+'[4]11_Off'!AD46+'[4]12_Off'!AD46+'[4]13_Off'!AD46+'[4]14_Off'!AD46+'[4]15_Off'!AD46</f>
        <v>0</v>
      </c>
      <c r="AE47" s="497">
        <f>'[4]1_Xa Ia Trok'!AE46+'[4]2_Xa Ia Mron'!AE46+'[4]3_Xa Kim Tan'!AE46+'[4]4_Xa Chu Rang'!AE46+'[4]5_Xa Po To'!AE46+'[4]6_Xa Ia Broai'!AE46+'[4]7_Xa Ia Tul'!AE46+'[4]8_Xa Chu Mo'!AE46+'[4]9_Xa Ia KDam'!AE46+'[4]10_Off'!AE46+'[4]11_Off'!AE46+'[4]12_Off'!AE46+'[4]13_Off'!AE46+'[4]14_Off'!AE46+'[4]15_Off'!AE46</f>
        <v>0</v>
      </c>
      <c r="AF47" s="497">
        <f>'[4]1_Xa Ia Trok'!AF46+'[4]2_Xa Ia Mron'!AF46+'[4]3_Xa Kim Tan'!AF46+'[4]4_Xa Chu Rang'!AF46+'[4]5_Xa Po To'!AF46+'[4]6_Xa Ia Broai'!AF46+'[4]7_Xa Ia Tul'!AF46+'[4]8_Xa Chu Mo'!AF46+'[4]9_Xa Ia KDam'!AF46+'[4]10_Off'!AF46+'[4]11_Off'!AF46+'[4]12_Off'!AF46+'[4]13_Off'!AF46+'[4]14_Off'!AF46+'[4]15_Off'!AF46</f>
        <v>0</v>
      </c>
      <c r="AG47" s="497">
        <f>'[4]1_Xa Ia Trok'!AG46+'[4]2_Xa Ia Mron'!AG46+'[4]3_Xa Kim Tan'!AG46+'[4]4_Xa Chu Rang'!AG46+'[4]5_Xa Po To'!AG46+'[4]6_Xa Ia Broai'!AG46+'[4]7_Xa Ia Tul'!AG46+'[4]8_Xa Chu Mo'!AG46+'[4]9_Xa Ia KDam'!AG46+'[4]10_Off'!AG46+'[4]11_Off'!AG46+'[4]12_Off'!AG46+'[4]13_Off'!AG46+'[4]14_Off'!AG46+'[4]15_Off'!AG46</f>
        <v>0</v>
      </c>
      <c r="AH47" s="497">
        <f>'[4]1_Xa Ia Trok'!AH46+'[4]2_Xa Ia Mron'!AH46+'[4]3_Xa Kim Tan'!AH46+'[4]4_Xa Chu Rang'!AH46+'[4]5_Xa Po To'!AH46+'[4]6_Xa Ia Broai'!AH46+'[4]7_Xa Ia Tul'!AH46+'[4]8_Xa Chu Mo'!AH46+'[4]9_Xa Ia KDam'!AH46+'[4]10_Off'!AH46+'[4]11_Off'!AH46+'[4]12_Off'!AH46+'[4]13_Off'!AH46+'[4]14_Off'!AH46+'[4]15_Off'!AH46</f>
        <v>0</v>
      </c>
      <c r="AI47" s="497">
        <f>'[4]1_Xa Ia Trok'!AI46+'[4]2_Xa Ia Mron'!AI46+'[4]3_Xa Kim Tan'!AI46+'[4]4_Xa Chu Rang'!AI46+'[4]5_Xa Po To'!AI46+'[4]6_Xa Ia Broai'!AI46+'[4]7_Xa Ia Tul'!AI46+'[4]8_Xa Chu Mo'!AI46+'[4]9_Xa Ia KDam'!AI46+'[4]10_Off'!AI46+'[4]11_Off'!AI46+'[4]12_Off'!AI46+'[4]13_Off'!AI46+'[4]14_Off'!AI46+'[4]15_Off'!AI46</f>
        <v>0</v>
      </c>
      <c r="AJ47" s="497">
        <f>'[4]1_Xa Ia Trok'!AJ46+'[4]2_Xa Ia Mron'!AJ46+'[4]3_Xa Kim Tan'!AJ46+'[4]4_Xa Chu Rang'!AJ46+'[4]5_Xa Po To'!AJ46+'[4]6_Xa Ia Broai'!AJ46+'[4]7_Xa Ia Tul'!AJ46+'[4]8_Xa Chu Mo'!AJ46+'[4]9_Xa Ia KDam'!AJ46+'[4]10_Off'!AJ46+'[4]11_Off'!AJ46+'[4]12_Off'!AJ46+'[4]13_Off'!AJ46+'[4]14_Off'!AJ46+'[4]15_Off'!AJ46</f>
        <v>0</v>
      </c>
      <c r="AK47" s="497">
        <f>'[4]1_Xa Ia Trok'!AK46+'[4]2_Xa Ia Mron'!AK46+'[4]3_Xa Kim Tan'!AK46+'[4]4_Xa Chu Rang'!AK46+'[4]5_Xa Po To'!AK46+'[4]6_Xa Ia Broai'!AK46+'[4]7_Xa Ia Tul'!AK46+'[4]8_Xa Chu Mo'!AK46+'[4]9_Xa Ia KDam'!AK46+'[4]10_Off'!AK46+'[4]11_Off'!AK46+'[4]12_Off'!AK46+'[4]13_Off'!AK46+'[4]14_Off'!AK46+'[4]15_Off'!AK46</f>
        <v>0</v>
      </c>
      <c r="AL47" s="497">
        <f>'[4]1_Xa Ia Trok'!AL46+'[4]2_Xa Ia Mron'!AL46+'[4]3_Xa Kim Tan'!AL46+'[4]4_Xa Chu Rang'!AL46+'[4]5_Xa Po To'!AL46+'[4]6_Xa Ia Broai'!AL46+'[4]7_Xa Ia Tul'!AL46+'[4]8_Xa Chu Mo'!AL46+'[4]9_Xa Ia KDam'!AL46+'[4]10_Off'!AL46+'[4]11_Off'!AL46+'[4]12_Off'!AL46+'[4]13_Off'!AL46+'[4]14_Off'!AL46+'[4]15_Off'!AL46</f>
        <v>0</v>
      </c>
      <c r="AM47" s="497">
        <f>'[4]1_Xa Ia Trok'!AM46+'[4]2_Xa Ia Mron'!AM46+'[4]3_Xa Kim Tan'!AM46+'[4]4_Xa Chu Rang'!AM46+'[4]5_Xa Po To'!AM46+'[4]6_Xa Ia Broai'!AM46+'[4]7_Xa Ia Tul'!AM46+'[4]8_Xa Chu Mo'!AM46+'[4]9_Xa Ia KDam'!AM46+'[4]10_Off'!AM46+'[4]11_Off'!AM46+'[4]12_Off'!AM46+'[4]13_Off'!AM46+'[4]14_Off'!AM46+'[4]15_Off'!AM46</f>
        <v>0</v>
      </c>
      <c r="AN47" s="497">
        <f>'[4]1_Xa Ia Trok'!AN46+'[4]2_Xa Ia Mron'!AN46+'[4]3_Xa Kim Tan'!AN46+'[4]4_Xa Chu Rang'!AN46+'[4]5_Xa Po To'!AN46+'[4]6_Xa Ia Broai'!AN46+'[4]7_Xa Ia Tul'!AN46+'[4]8_Xa Chu Mo'!AN46+'[4]9_Xa Ia KDam'!AN46+'[4]10_Off'!AN46+'[4]11_Off'!AN46+'[4]12_Off'!AN46+'[4]13_Off'!AN46+'[4]14_Off'!AN46+'[4]15_Off'!AN46</f>
        <v>0</v>
      </c>
      <c r="AO47" s="497">
        <f>'[4]1_Xa Ia Trok'!AO46+'[4]2_Xa Ia Mron'!AO46+'[4]3_Xa Kim Tan'!AO46+'[4]4_Xa Chu Rang'!AO46+'[4]5_Xa Po To'!AO46+'[4]6_Xa Ia Broai'!AO46+'[4]7_Xa Ia Tul'!AO46+'[4]8_Xa Chu Mo'!AO46+'[4]9_Xa Ia KDam'!AO46+'[4]10_Off'!AO46+'[4]11_Off'!AO46+'[4]12_Off'!AO46+'[4]13_Off'!AO46+'[4]14_Off'!AO46+'[4]15_Off'!AO46</f>
        <v>0</v>
      </c>
      <c r="AP47" s="497">
        <f>'[4]1_Xa Ia Trok'!AP46+'[4]2_Xa Ia Mron'!AP46+'[4]3_Xa Kim Tan'!AP46+'[4]4_Xa Chu Rang'!AP46+'[4]5_Xa Po To'!AP46+'[4]6_Xa Ia Broai'!AP46+'[4]7_Xa Ia Tul'!AP46+'[4]8_Xa Chu Mo'!AP46+'[4]9_Xa Ia KDam'!AP46+'[4]10_Off'!AP46+'[4]11_Off'!AP46+'[4]12_Off'!AP46+'[4]13_Off'!AP46+'[4]14_Off'!AP46+'[4]15_Off'!AP46</f>
        <v>0</v>
      </c>
      <c r="AQ47" s="497">
        <f>'[4]1_Xa Ia Trok'!AQ46+'[4]2_Xa Ia Mron'!AQ46+'[4]3_Xa Kim Tan'!AQ46+'[4]4_Xa Chu Rang'!AQ46+'[4]5_Xa Po To'!AQ46+'[4]6_Xa Ia Broai'!AQ46+'[4]7_Xa Ia Tul'!AQ46+'[4]8_Xa Chu Mo'!AQ46+'[4]9_Xa Ia KDam'!AQ46+'[4]10_Off'!AQ46+'[4]11_Off'!AQ46+'[4]12_Off'!AQ46+'[4]13_Off'!AQ46+'[4]14_Off'!AQ46+'[4]15_Off'!AQ46</f>
        <v>2438.6249270000003</v>
      </c>
      <c r="AR47" s="497">
        <f>'[4]1_Xa Ia Trok'!AR46+'[4]2_Xa Ia Mron'!AR46+'[4]3_Xa Kim Tan'!AR46+'[4]4_Xa Chu Rang'!AR46+'[4]5_Xa Po To'!AR46+'[4]6_Xa Ia Broai'!AR46+'[4]7_Xa Ia Tul'!AR46+'[4]8_Xa Chu Mo'!AR46+'[4]9_Xa Ia KDam'!AR46+'[4]10_Off'!AR46+'[4]11_Off'!AR46+'[4]12_Off'!AR46+'[4]13_Off'!AR46+'[4]14_Off'!AR46+'[4]15_Off'!AR46</f>
        <v>527.94000000000005</v>
      </c>
      <c r="AS47" s="497">
        <f>'[4]1_Xa Ia Trok'!AS46+'[4]2_Xa Ia Mron'!AS46+'[4]3_Xa Kim Tan'!AS46+'[4]4_Xa Chu Rang'!AS46+'[4]5_Xa Po To'!AS46+'[4]6_Xa Ia Broai'!AS46+'[4]7_Xa Ia Tul'!AS46+'[4]8_Xa Chu Mo'!AS46+'[4]9_Xa Ia KDam'!AS46+'[4]10_Off'!AS46+'[4]11_Off'!AS46+'[4]12_Off'!AS46+'[4]13_Off'!AS46+'[4]14_Off'!AS46+'[4]15_Off'!AS46</f>
        <v>2438.6249270000003</v>
      </c>
      <c r="AU47" s="326">
        <f t="shared" si="8"/>
        <v>-527.94000000000005</v>
      </c>
      <c r="AV47" s="326">
        <f>'03 CH'!I48</f>
        <v>2438.6249270000003</v>
      </c>
      <c r="AW47" s="326">
        <f t="shared" si="6"/>
        <v>0</v>
      </c>
      <c r="AX47" s="325">
        <f t="shared" si="0"/>
        <v>-527.94000000000005</v>
      </c>
      <c r="BA47" s="325">
        <f>'03 CH'!K48</f>
        <v>-527.94000000000005</v>
      </c>
      <c r="BC47" s="137">
        <f t="shared" si="7"/>
        <v>-527.94000000000005</v>
      </c>
    </row>
    <row r="48" spans="1:56" s="113" customFormat="1" ht="15.95" customHeight="1" x14ac:dyDescent="0.25">
      <c r="A48" s="142"/>
      <c r="B48" s="296" t="s">
        <v>174</v>
      </c>
      <c r="C48" s="82"/>
      <c r="D48" s="304"/>
      <c r="E48" s="301">
        <f>SUM(F48:O48)-G48</f>
        <v>879.61999999999989</v>
      </c>
      <c r="F48" s="301">
        <f>F9+F20+F47</f>
        <v>0</v>
      </c>
      <c r="G48" s="301">
        <f t="shared" ref="G48:AO48" si="11">G9+G20+G47</f>
        <v>0</v>
      </c>
      <c r="H48" s="301">
        <f t="shared" si="11"/>
        <v>225.34999999999991</v>
      </c>
      <c r="I48" s="301">
        <f t="shared" si="11"/>
        <v>0</v>
      </c>
      <c r="J48" s="301">
        <f t="shared" si="11"/>
        <v>0</v>
      </c>
      <c r="K48" s="301">
        <f t="shared" si="11"/>
        <v>0</v>
      </c>
      <c r="L48" s="301">
        <f t="shared" si="11"/>
        <v>495</v>
      </c>
      <c r="M48" s="301">
        <f t="shared" si="11"/>
        <v>0</v>
      </c>
      <c r="N48" s="301">
        <f t="shared" si="11"/>
        <v>0</v>
      </c>
      <c r="O48" s="301">
        <f t="shared" si="11"/>
        <v>159.26999999999998</v>
      </c>
      <c r="P48" s="301">
        <f>P9+P47</f>
        <v>286.0796666666667</v>
      </c>
      <c r="Q48" s="301">
        <f>Q9+Q20+Q47</f>
        <v>0</v>
      </c>
      <c r="R48" s="301">
        <f t="shared" si="11"/>
        <v>0.45999999999999996</v>
      </c>
      <c r="S48" s="301">
        <f t="shared" si="11"/>
        <v>0</v>
      </c>
      <c r="T48" s="301">
        <f t="shared" si="11"/>
        <v>0</v>
      </c>
      <c r="U48" s="301">
        <f t="shared" si="11"/>
        <v>0</v>
      </c>
      <c r="V48" s="301">
        <f t="shared" si="11"/>
        <v>14.981999999999999</v>
      </c>
      <c r="W48" s="301">
        <f t="shared" si="11"/>
        <v>3.6500000000000004</v>
      </c>
      <c r="X48" s="301">
        <f t="shared" si="11"/>
        <v>0</v>
      </c>
      <c r="Y48" s="301">
        <f>Y9+Y20+Y47</f>
        <v>1432.5068999999999</v>
      </c>
      <c r="Z48" s="301">
        <f t="shared" si="11"/>
        <v>0</v>
      </c>
      <c r="AA48" s="301">
        <f>AA9+AA20+AA47</f>
        <v>73.86</v>
      </c>
      <c r="AB48" s="301">
        <f t="shared" si="11"/>
        <v>0.18</v>
      </c>
      <c r="AC48" s="301">
        <f t="shared" si="11"/>
        <v>130.05000000000001</v>
      </c>
      <c r="AD48" s="301">
        <f t="shared" si="11"/>
        <v>0</v>
      </c>
      <c r="AE48" s="301">
        <f t="shared" si="11"/>
        <v>0</v>
      </c>
      <c r="AF48" s="301">
        <f t="shared" si="11"/>
        <v>0</v>
      </c>
      <c r="AG48" s="301">
        <f t="shared" si="11"/>
        <v>0</v>
      </c>
      <c r="AH48" s="301">
        <f t="shared" si="11"/>
        <v>0</v>
      </c>
      <c r="AI48" s="301">
        <f t="shared" si="11"/>
        <v>10.5</v>
      </c>
      <c r="AJ48" s="301">
        <f t="shared" si="11"/>
        <v>36.81</v>
      </c>
      <c r="AK48" s="301">
        <f t="shared" si="11"/>
        <v>4.589999999999999</v>
      </c>
      <c r="AL48" s="301">
        <f t="shared" si="11"/>
        <v>3.58</v>
      </c>
      <c r="AM48" s="301">
        <f t="shared" si="11"/>
        <v>0</v>
      </c>
      <c r="AN48" s="301">
        <f t="shared" si="11"/>
        <v>0</v>
      </c>
      <c r="AO48" s="301">
        <f t="shared" si="11"/>
        <v>0</v>
      </c>
      <c r="AP48" s="301">
        <f>AP9+AP20+AP47</f>
        <v>0</v>
      </c>
      <c r="AQ48" s="301">
        <f>AQ9+AQ20</f>
        <v>0</v>
      </c>
      <c r="AR48" s="304"/>
      <c r="AS48" s="305"/>
      <c r="AX48" s="137">
        <f t="shared" si="0"/>
        <v>0</v>
      </c>
      <c r="BC48" s="137">
        <f t="shared" si="7"/>
        <v>0</v>
      </c>
    </row>
    <row r="49" spans="1:55" s="97" customFormat="1" ht="24" customHeight="1" thickBot="1" x14ac:dyDescent="0.3">
      <c r="A49" s="499"/>
      <c r="B49" s="500" t="s">
        <v>362</v>
      </c>
      <c r="C49" s="500"/>
      <c r="D49" s="501">
        <f>E49+P49+AQ49</f>
        <v>86859.540946000008</v>
      </c>
      <c r="E49" s="501">
        <f>F49+SUM(H49:O49)</f>
        <v>78963.324772000007</v>
      </c>
      <c r="F49" s="501">
        <f>F48+F10</f>
        <v>7221.0647980000003</v>
      </c>
      <c r="G49" s="502">
        <f>G48+G11</f>
        <v>3499.2540020000001</v>
      </c>
      <c r="H49" s="501">
        <f>H48+H12</f>
        <v>21351.855397999996</v>
      </c>
      <c r="I49" s="501">
        <f>I48+I13</f>
        <v>3549.26</v>
      </c>
      <c r="J49" s="501">
        <f>J48+J14</f>
        <v>5168.4040289999994</v>
      </c>
      <c r="K49" s="501">
        <f>K48+K15</f>
        <v>0</v>
      </c>
      <c r="L49" s="501">
        <f>L48+L16</f>
        <v>41390.531189000001</v>
      </c>
      <c r="M49" s="501">
        <f>M48+M17</f>
        <v>41.334575000000001</v>
      </c>
      <c r="N49" s="501">
        <f>N48+N18</f>
        <v>0</v>
      </c>
      <c r="O49" s="501">
        <f>O48+O19</f>
        <v>240.87478299999998</v>
      </c>
      <c r="P49" s="501">
        <f>SUM(Q49:AP49)</f>
        <v>5457.5912470000003</v>
      </c>
      <c r="Q49" s="501">
        <f>Q48+Q21</f>
        <v>27.571717</v>
      </c>
      <c r="R49" s="501">
        <f>R48+R22</f>
        <v>2.7399999999999998</v>
      </c>
      <c r="S49" s="501">
        <f>S48+S23</f>
        <v>0</v>
      </c>
      <c r="T49" s="501">
        <f>T48+T24</f>
        <v>0</v>
      </c>
      <c r="U49" s="501">
        <f>U48+U25</f>
        <v>0</v>
      </c>
      <c r="V49" s="501">
        <f>V48+V26</f>
        <v>16.723457</v>
      </c>
      <c r="W49" s="501">
        <f>W48+W27</f>
        <v>55.415417999999995</v>
      </c>
      <c r="X49" s="501">
        <f>X48+X28</f>
        <v>0</v>
      </c>
      <c r="Y49" s="501">
        <f>Y48+Y29</f>
        <v>2324.3768999999998</v>
      </c>
      <c r="Z49" s="501">
        <f>Z48+Z30</f>
        <v>0</v>
      </c>
      <c r="AA49" s="501">
        <f>AA48+AA31</f>
        <v>73.86</v>
      </c>
      <c r="AB49" s="501">
        <f>AB48+AB32</f>
        <v>6.5027679999999997</v>
      </c>
      <c r="AC49" s="501">
        <f>AC48+AC33</f>
        <v>846.93190700000014</v>
      </c>
      <c r="AD49" s="501">
        <f>AD48+AD34</f>
        <v>0</v>
      </c>
      <c r="AE49" s="501">
        <f>AE48+AE35</f>
        <v>18.266892000000002</v>
      </c>
      <c r="AF49" s="501">
        <f>AF48+AF36</f>
        <v>67.87</v>
      </c>
      <c r="AG49" s="501">
        <f>AG48+AG37</f>
        <v>0</v>
      </c>
      <c r="AH49" s="501">
        <f>AH48+AH38</f>
        <v>2.881602</v>
      </c>
      <c r="AI49" s="501">
        <f>AI48+AI39</f>
        <v>71.390589000000006</v>
      </c>
      <c r="AJ49" s="501">
        <f>AJ48+AJ40</f>
        <v>87.757811000000004</v>
      </c>
      <c r="AK49" s="501">
        <f>AK48+AK41</f>
        <v>5.3299999999999992</v>
      </c>
      <c r="AL49" s="501">
        <f>AL48+AL42</f>
        <v>3.58</v>
      </c>
      <c r="AM49" s="501">
        <f>AM48+AM43</f>
        <v>0</v>
      </c>
      <c r="AN49" s="501">
        <f>AN48+AN44</f>
        <v>1829.0367120000001</v>
      </c>
      <c r="AO49" s="501">
        <f>AO48+AO45</f>
        <v>17.355474000000001</v>
      </c>
      <c r="AP49" s="501">
        <f>AP48+AP46</f>
        <v>0</v>
      </c>
      <c r="AQ49" s="501">
        <f>AQ47+AQ48</f>
        <v>2438.6249270000003</v>
      </c>
      <c r="AR49" s="501"/>
      <c r="AS49" s="503"/>
      <c r="AX49" s="137">
        <f t="shared" si="0"/>
        <v>-86859.540946000008</v>
      </c>
      <c r="BC49" s="137">
        <f t="shared" si="7"/>
        <v>-86859.540946000008</v>
      </c>
    </row>
    <row r="50" spans="1:55" s="332" customFormat="1" ht="11.25" hidden="1" customHeight="1" x14ac:dyDescent="0.25">
      <c r="D50" s="306"/>
      <c r="E50" s="306"/>
      <c r="F50" s="306"/>
      <c r="G50" s="307"/>
      <c r="H50" s="306"/>
      <c r="I50" s="306"/>
      <c r="J50" s="306"/>
      <c r="K50" s="306"/>
      <c r="L50" s="306"/>
      <c r="M50" s="306"/>
      <c r="N50" s="306"/>
      <c r="O50" s="306"/>
      <c r="P50" s="308"/>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row>
    <row r="51" spans="1:55" ht="11.25" hidden="1" customHeight="1" x14ac:dyDescent="0.25"/>
    <row r="52" spans="1:55" ht="11.25" hidden="1" customHeight="1" x14ac:dyDescent="0.25"/>
    <row r="53" spans="1:55" ht="11.25" hidden="1" customHeight="1" x14ac:dyDescent="0.25">
      <c r="Z53" s="333" t="str">
        <f>Title!C23</f>
        <v>Designed by:  Nguyễn Ninh Hải - Nong Lam University | Phone: 0937.359.888</v>
      </c>
    </row>
    <row r="54" spans="1:55" ht="11.25" hidden="1" customHeight="1" x14ac:dyDescent="0.25">
      <c r="Z54" s="333" t="str">
        <f>Title!C24</f>
        <v>Email: Nguyenninhhaii@gmail.com | Ngninhhai@hcmuaf.edu.vn</v>
      </c>
    </row>
    <row r="55" spans="1:55" ht="11.25" hidden="1" customHeight="1" x14ac:dyDescent="0.25">
      <c r="Z55" s="333" t="str">
        <f>Title!C25</f>
        <v>Website: https://sites.google.com/view/nguyenninhhai/</v>
      </c>
    </row>
    <row r="56" spans="1:55" ht="11.25" hidden="1" customHeight="1" x14ac:dyDescent="0.25"/>
    <row r="57" spans="1:55" ht="11.25" hidden="1" customHeight="1" x14ac:dyDescent="0.25"/>
    <row r="58" spans="1:55" ht="11.25" hidden="1" customHeight="1" x14ac:dyDescent="0.25"/>
    <row r="59" spans="1:55" ht="11.25" hidden="1" customHeight="1" x14ac:dyDescent="0.25"/>
    <row r="60" spans="1:55" ht="11.25" hidden="1" customHeight="1" x14ac:dyDescent="0.25"/>
    <row r="61" spans="1:55" ht="11.25" hidden="1" customHeight="1" x14ac:dyDescent="0.25"/>
    <row r="62" spans="1:55" ht="11.25" hidden="1" customHeight="1" x14ac:dyDescent="0.25"/>
    <row r="63" spans="1:55" ht="11.25" hidden="1" customHeight="1" x14ac:dyDescent="0.25"/>
    <row r="65" spans="4:12" x14ac:dyDescent="0.25">
      <c r="L65" s="323">
        <f>[4]RSX!$E$184</f>
        <v>495</v>
      </c>
    </row>
    <row r="66" spans="4:12" x14ac:dyDescent="0.25">
      <c r="D66" s="323">
        <f>D49-D8</f>
        <v>0</v>
      </c>
      <c r="L66" s="323">
        <f>L48-L65</f>
        <v>0</v>
      </c>
    </row>
  </sheetData>
  <mergeCells count="15">
    <mergeCell ref="AR5:AR7"/>
    <mergeCell ref="A4:Z4"/>
    <mergeCell ref="A2:AS2"/>
    <mergeCell ref="A3:AS3"/>
    <mergeCell ref="AS5:AS7"/>
    <mergeCell ref="E6:E7"/>
    <mergeCell ref="F6:O6"/>
    <mergeCell ref="P6:P7"/>
    <mergeCell ref="Q6:AP6"/>
    <mergeCell ref="AQ6:AQ7"/>
    <mergeCell ref="E5:AQ5"/>
    <mergeCell ref="A5:A7"/>
    <mergeCell ref="B5:B7"/>
    <mergeCell ref="C5:C7"/>
    <mergeCell ref="D5:D7"/>
  </mergeCells>
  <printOptions horizontalCentered="1" verticalCentered="1"/>
  <pageMargins left="0" right="0" top="0.55118110236220474" bottom="0.55118110236220474" header="0.31496062992125984" footer="0.31496062992125984"/>
  <pageSetup paperSize="8" scale="5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9"/>
  <sheetViews>
    <sheetView workbookViewId="0">
      <selection activeCell="B2" sqref="B2:K19"/>
    </sheetView>
  </sheetViews>
  <sheetFormatPr defaultColWidth="8.85546875" defaultRowHeight="15" x14ac:dyDescent="0.25"/>
  <cols>
    <col min="1" max="1" width="8.85546875" customWidth="1"/>
    <col min="2" max="2" width="3" bestFit="1" customWidth="1"/>
    <col min="3" max="3" width="30.85546875" customWidth="1"/>
    <col min="4" max="7" width="10" hidden="1" customWidth="1"/>
    <col min="8" max="8" width="9.7109375" hidden="1" customWidth="1"/>
  </cols>
  <sheetData>
    <row r="2" spans="2:18" x14ac:dyDescent="0.25">
      <c r="B2" s="1220" t="s">
        <v>107</v>
      </c>
      <c r="C2" s="1220" t="s">
        <v>246</v>
      </c>
      <c r="D2" s="1222" t="str">
        <f>'03 CH'!B10</f>
        <v>Đất nông nghiệp</v>
      </c>
      <c r="E2" s="1222"/>
      <c r="F2" s="1222"/>
      <c r="G2" s="1222"/>
      <c r="H2" s="1222"/>
      <c r="I2" s="1222" t="str">
        <f>'03 CH'!B21</f>
        <v>Đất phi nông nghiệp</v>
      </c>
      <c r="J2" s="1222"/>
      <c r="K2" s="1222"/>
      <c r="L2" s="1222" t="str">
        <f>'03 CH'!B48</f>
        <v>Đất chưa sử dụng</v>
      </c>
      <c r="M2" s="1222"/>
      <c r="N2" s="1222"/>
    </row>
    <row r="3" spans="2:18" x14ac:dyDescent="0.25">
      <c r="B3" s="1221"/>
      <c r="C3" s="1221"/>
      <c r="D3" s="188">
        <v>2015</v>
      </c>
      <c r="E3" s="224">
        <v>2016</v>
      </c>
      <c r="F3" s="224" t="s">
        <v>364</v>
      </c>
      <c r="G3" s="188" t="s">
        <v>365</v>
      </c>
      <c r="H3" s="188" t="s">
        <v>261</v>
      </c>
      <c r="I3" s="188" t="str">
        <f>F3</f>
        <v>HT 2020</v>
      </c>
      <c r="J3" s="188" t="str">
        <f>G3</f>
        <v>KH, 2021</v>
      </c>
      <c r="K3" s="188" t="s">
        <v>261</v>
      </c>
      <c r="L3" s="188" t="str">
        <f>I3</f>
        <v>HT 2020</v>
      </c>
      <c r="M3" s="188" t="str">
        <f>J3</f>
        <v>KH, 2021</v>
      </c>
      <c r="N3" s="188" t="s">
        <v>261</v>
      </c>
    </row>
    <row r="4" spans="2:18" x14ac:dyDescent="0.25">
      <c r="B4" s="182">
        <v>1</v>
      </c>
      <c r="C4" s="504" t="s">
        <v>344</v>
      </c>
      <c r="D4" s="184">
        <f>'02 CH'!I9</f>
        <v>1821.382196</v>
      </c>
      <c r="E4" s="184">
        <f>'[8]03CH'!$K$9</f>
        <v>2137.5469890000004</v>
      </c>
      <c r="F4" s="184">
        <f>'02 CH'!I9</f>
        <v>1821.382196</v>
      </c>
      <c r="G4" s="184">
        <f>'03 CH'!M10</f>
        <v>1801.8206960000002</v>
      </c>
      <c r="H4" s="184">
        <f>G4-D4</f>
        <v>-19.561499999999796</v>
      </c>
      <c r="I4" s="139">
        <f>'02 CH'!I20</f>
        <v>425.47487799999999</v>
      </c>
      <c r="J4" s="184">
        <f>'03 CH'!M21</f>
        <v>445.03637800000001</v>
      </c>
      <c r="K4" s="184">
        <f>J4-I4</f>
        <v>19.561500000000024</v>
      </c>
      <c r="L4" s="184">
        <f>'02 CH'!I58</f>
        <v>0.77512300000000001</v>
      </c>
      <c r="M4" s="184">
        <f>'03 CH'!M48</f>
        <v>0.77512300000000001</v>
      </c>
      <c r="N4" s="184">
        <f>L4+M4</f>
        <v>1.550246</v>
      </c>
    </row>
    <row r="5" spans="2:18" x14ac:dyDescent="0.25">
      <c r="B5" s="182">
        <v>2</v>
      </c>
      <c r="C5" s="183" t="s">
        <v>363</v>
      </c>
      <c r="D5" s="184">
        <f>'02 CH'!J9</f>
        <v>2740.6047060000005</v>
      </c>
      <c r="E5" s="184">
        <f>'[8]03CH'!$L$9</f>
        <v>1758.0591119999999</v>
      </c>
      <c r="F5" s="184">
        <f>'02 CH'!J9</f>
        <v>2740.6047060000005</v>
      </c>
      <c r="G5" s="184">
        <f>'03 CH'!N10</f>
        <v>2698.4832059999999</v>
      </c>
      <c r="H5" s="184">
        <f t="shared" ref="H5:H18" si="0">G5-D5</f>
        <v>-42.121500000000651</v>
      </c>
      <c r="I5" s="139">
        <f>'02 CH'!J20</f>
        <v>435.2094790000001</v>
      </c>
      <c r="J5" s="184">
        <f>'03 CH'!N21</f>
        <v>477.33097900000001</v>
      </c>
      <c r="K5" s="184">
        <f t="shared" ref="K5:K18" si="1">J5-I5</f>
        <v>42.121499999999912</v>
      </c>
      <c r="L5" s="184">
        <f>'02 CH'!J58</f>
        <v>10.114706999999999</v>
      </c>
      <c r="M5" s="184">
        <f>'03 CH'!N48</f>
        <v>10.114706999999999</v>
      </c>
      <c r="N5" s="184">
        <f t="shared" ref="N5:N18" si="2">L5+M5</f>
        <v>20.229413999999998</v>
      </c>
    </row>
    <row r="6" spans="2:18" x14ac:dyDescent="0.25">
      <c r="B6" s="182">
        <v>3</v>
      </c>
      <c r="C6" s="183" t="s">
        <v>346</v>
      </c>
      <c r="D6" s="184">
        <f>'02 CH'!K9</f>
        <v>4437.0593409999992</v>
      </c>
      <c r="E6" s="184">
        <f>'[8]03CH'!$M$9</f>
        <v>3361.9763609999995</v>
      </c>
      <c r="F6" s="184">
        <f>'02 CH'!K9</f>
        <v>4437.0593409999992</v>
      </c>
      <c r="G6" s="184">
        <f>'03 CH'!O10</f>
        <v>4120.0928409999997</v>
      </c>
      <c r="H6" s="184">
        <f t="shared" si="0"/>
        <v>-316.96649999999954</v>
      </c>
      <c r="I6" s="139">
        <f>'02 CH'!K20</f>
        <v>424.806242</v>
      </c>
      <c r="J6" s="184">
        <f>'03 CH'!O21</f>
        <v>744.49274200000002</v>
      </c>
      <c r="K6" s="184">
        <f t="shared" si="1"/>
        <v>319.68650000000002</v>
      </c>
      <c r="L6" s="184">
        <f>'02 CH'!K58</f>
        <v>23.220834</v>
      </c>
      <c r="M6" s="184">
        <f>'03 CH'!O48</f>
        <v>20.500834000000001</v>
      </c>
      <c r="N6" s="184">
        <f t="shared" si="2"/>
        <v>43.721668000000001</v>
      </c>
    </row>
    <row r="7" spans="2:18" x14ac:dyDescent="0.25">
      <c r="B7" s="182">
        <v>4</v>
      </c>
      <c r="C7" s="183" t="s">
        <v>347</v>
      </c>
      <c r="D7" s="184">
        <f>'02 CH'!L9</f>
        <v>4143.4391780000005</v>
      </c>
      <c r="E7" s="184">
        <f>'[8]03CH'!$N$9</f>
        <v>3961.4903929999996</v>
      </c>
      <c r="F7" s="184">
        <f>'02 CH'!L9</f>
        <v>4143.4391780000005</v>
      </c>
      <c r="G7" s="184">
        <f>'03 CH'!P10</f>
        <v>3915.3876780000001</v>
      </c>
      <c r="H7" s="184">
        <f t="shared" si="0"/>
        <v>-228.05150000000049</v>
      </c>
      <c r="I7" s="139">
        <f>'02 CH'!L20</f>
        <v>286.03983199999999</v>
      </c>
      <c r="J7" s="184">
        <f>'03 CH'!P21</f>
        <v>514.09133200000008</v>
      </c>
      <c r="K7" s="184">
        <f t="shared" si="1"/>
        <v>228.05150000000009</v>
      </c>
      <c r="L7" s="184">
        <f>'02 CH'!L58</f>
        <v>26.950219000000001</v>
      </c>
      <c r="M7" s="184">
        <f>'03 CH'!P48</f>
        <v>26.950219000000001</v>
      </c>
      <c r="N7" s="184">
        <f t="shared" si="2"/>
        <v>53.900438000000001</v>
      </c>
    </row>
    <row r="8" spans="2:18" x14ac:dyDescent="0.25">
      <c r="B8" s="182">
        <v>5</v>
      </c>
      <c r="C8" s="183" t="s">
        <v>348</v>
      </c>
      <c r="D8" s="184">
        <f>'02 CH'!M9</f>
        <v>12267.334266000002</v>
      </c>
      <c r="E8" s="184">
        <f>'[8]03CH'!$O$9</f>
        <v>2237.88</v>
      </c>
      <c r="F8" s="184">
        <f>'02 CH'!M9</f>
        <v>12267.334266000002</v>
      </c>
      <c r="G8" s="184">
        <f>'03 CH'!Q10</f>
        <v>12028.392766000001</v>
      </c>
      <c r="H8" s="184">
        <f t="shared" si="0"/>
        <v>-238.94150000000081</v>
      </c>
      <c r="I8" s="139">
        <f>'02 CH'!M20</f>
        <v>825.31413499999996</v>
      </c>
      <c r="J8" s="184">
        <f>'03 CH'!Q21</f>
        <v>1064.255635</v>
      </c>
      <c r="K8" s="184">
        <f t="shared" si="1"/>
        <v>238.94150000000002</v>
      </c>
      <c r="L8" s="184">
        <f>'02 CH'!M58</f>
        <v>240.63225</v>
      </c>
      <c r="M8" s="184">
        <f>'03 CH'!Q48</f>
        <v>240.63225</v>
      </c>
      <c r="N8" s="184">
        <f t="shared" si="2"/>
        <v>481.2645</v>
      </c>
    </row>
    <row r="9" spans="2:18" x14ac:dyDescent="0.25">
      <c r="B9" s="182">
        <v>6</v>
      </c>
      <c r="C9" s="183" t="s">
        <v>349</v>
      </c>
      <c r="D9" s="184">
        <f>'02 CH'!N9</f>
        <v>2373.5712039999999</v>
      </c>
      <c r="E9" s="184">
        <f>'[8]03CH'!$P$9</f>
        <v>3122.063956</v>
      </c>
      <c r="F9" s="184">
        <f>'02 CH'!N9</f>
        <v>2373.5712039999999</v>
      </c>
      <c r="G9" s="184">
        <f>'03 CH'!R10</f>
        <v>2315.1130373333331</v>
      </c>
      <c r="H9" s="184">
        <f t="shared" si="0"/>
        <v>-58.458166666666784</v>
      </c>
      <c r="I9" s="139">
        <f>'02 CH'!N20</f>
        <v>311.75602800000001</v>
      </c>
      <c r="J9" s="184">
        <f>'03 CH'!R21</f>
        <v>370.21419466666669</v>
      </c>
      <c r="K9" s="184">
        <f t="shared" si="1"/>
        <v>58.458166666666671</v>
      </c>
      <c r="L9" s="184">
        <f>'02 CH'!N58</f>
        <v>26.40915</v>
      </c>
      <c r="M9" s="184">
        <f>'03 CH'!R48</f>
        <v>26.40915</v>
      </c>
      <c r="N9" s="184">
        <f t="shared" si="2"/>
        <v>52.818300000000001</v>
      </c>
    </row>
    <row r="10" spans="2:18" x14ac:dyDescent="0.25">
      <c r="B10" s="182">
        <v>7</v>
      </c>
      <c r="C10" s="183" t="s">
        <v>350</v>
      </c>
      <c r="D10" s="184">
        <f>'02 CH'!O9</f>
        <v>24713.802525999999</v>
      </c>
      <c r="E10" s="184">
        <f>'[8]03CH'!$Q$9</f>
        <v>11806.602123999999</v>
      </c>
      <c r="F10" s="184">
        <f>'02 CH'!O9</f>
        <v>24713.802525999999</v>
      </c>
      <c r="G10" s="184">
        <f>'03 CH'!S10</f>
        <v>24717.234359333332</v>
      </c>
      <c r="H10" s="184">
        <f t="shared" si="0"/>
        <v>3.4318333333321789</v>
      </c>
      <c r="I10" s="139">
        <f>'02 CH'!O20</f>
        <v>360.15108500000002</v>
      </c>
      <c r="J10" s="184">
        <f>'03 CH'!S21</f>
        <v>621.22925166666664</v>
      </c>
      <c r="K10" s="184">
        <f t="shared" si="1"/>
        <v>261.07816666666662</v>
      </c>
      <c r="L10" s="184">
        <f>'02 CH'!O58</f>
        <v>1668.342036</v>
      </c>
      <c r="M10" s="184">
        <f>'03 CH'!S48</f>
        <v>1403.832036</v>
      </c>
      <c r="N10" s="184">
        <f t="shared" si="2"/>
        <v>3072.1740719999998</v>
      </c>
      <c r="R10">
        <v>3</v>
      </c>
    </row>
    <row r="11" spans="2:18" x14ac:dyDescent="0.25">
      <c r="B11" s="182">
        <v>8</v>
      </c>
      <c r="C11" s="183" t="s">
        <v>351</v>
      </c>
      <c r="D11" s="184">
        <f>'02 CH'!P9</f>
        <v>10786.624777999999</v>
      </c>
      <c r="E11" s="184">
        <f>'[8]03CH'!$R$9</f>
        <v>3552.8464569999996</v>
      </c>
      <c r="F11" s="184">
        <f>'02 CH'!P9</f>
        <v>10786.624777999999</v>
      </c>
      <c r="G11" s="184">
        <f>'03 CH'!T10</f>
        <v>10790.828278000001</v>
      </c>
      <c r="H11" s="184">
        <f t="shared" si="0"/>
        <v>4.2035000000014406</v>
      </c>
      <c r="I11" s="139">
        <f>'02 CH'!P20</f>
        <v>463.134997</v>
      </c>
      <c r="J11" s="184">
        <f>'03 CH'!T21</f>
        <v>586.65149700000006</v>
      </c>
      <c r="K11" s="184">
        <f t="shared" si="1"/>
        <v>123.51650000000006</v>
      </c>
      <c r="L11" s="184">
        <f>'02 CH'!P58</f>
        <v>152.913263</v>
      </c>
      <c r="M11" s="184">
        <f>'03 CH'!T48</f>
        <v>25.193263000000002</v>
      </c>
      <c r="N11" s="184">
        <f t="shared" si="2"/>
        <v>178.106526</v>
      </c>
    </row>
    <row r="12" spans="2:18" x14ac:dyDescent="0.25">
      <c r="B12" s="182">
        <v>9</v>
      </c>
      <c r="C12" s="183" t="s">
        <v>352</v>
      </c>
      <c r="D12" s="184">
        <f>'02 CH'!Q9</f>
        <v>16665.722076999999</v>
      </c>
      <c r="E12" s="184">
        <f>'[8]03CH'!$S$9</f>
        <v>4442.971923000001</v>
      </c>
      <c r="F12" s="184">
        <f>'02 CH'!Q9</f>
        <v>16665.722076999999</v>
      </c>
      <c r="G12" s="184">
        <f>'03 CH'!U10</f>
        <v>16575.971910333334</v>
      </c>
      <c r="H12" s="184">
        <f t="shared" si="0"/>
        <v>-89.750166666664882</v>
      </c>
      <c r="I12" s="139">
        <f>'02 CH'!Q20</f>
        <v>411.54907099999997</v>
      </c>
      <c r="J12" s="184">
        <f>'03 CH'!U21</f>
        <v>634.28923766666674</v>
      </c>
      <c r="K12" s="184">
        <f t="shared" si="1"/>
        <v>222.74016666666677</v>
      </c>
      <c r="L12" s="184">
        <f>'02 CH'!Q58</f>
        <v>817.20734500000003</v>
      </c>
      <c r="M12" s="184">
        <f>'03 CH'!U48</f>
        <v>684.21734500000002</v>
      </c>
      <c r="N12" s="184">
        <f t="shared" si="2"/>
        <v>1501.4246900000001</v>
      </c>
    </row>
    <row r="13" spans="2:18" hidden="1" x14ac:dyDescent="0.25">
      <c r="B13" s="182">
        <v>10</v>
      </c>
      <c r="C13" s="183"/>
      <c r="D13" s="184" t="e">
        <f>'02 CH'!#REF!</f>
        <v>#REF!</v>
      </c>
      <c r="E13" s="184">
        <f>'[8]03CH'!$T$9</f>
        <v>1755.30312</v>
      </c>
      <c r="F13" s="184" t="e">
        <f>'02 CH'!#REF!</f>
        <v>#REF!</v>
      </c>
      <c r="G13" s="184" t="e">
        <f>'03 CH'!#REF!</f>
        <v>#REF!</v>
      </c>
      <c r="H13" s="184" t="e">
        <f t="shared" si="0"/>
        <v>#REF!</v>
      </c>
      <c r="I13" s="184"/>
      <c r="J13" s="184" t="e">
        <f>'03 CH'!#REF!</f>
        <v>#REF!</v>
      </c>
      <c r="K13" s="184" t="e">
        <f t="shared" si="1"/>
        <v>#REF!</v>
      </c>
      <c r="L13" s="184" t="e">
        <f>'02 CH'!#REF!</f>
        <v>#REF!</v>
      </c>
      <c r="M13" s="184" t="e">
        <f>'03 CH'!#REF!</f>
        <v>#REF!</v>
      </c>
      <c r="N13" s="184" t="e">
        <f t="shared" si="2"/>
        <v>#REF!</v>
      </c>
    </row>
    <row r="14" spans="2:18" hidden="1" x14ac:dyDescent="0.25">
      <c r="B14" s="182">
        <v>11</v>
      </c>
      <c r="C14" s="183"/>
      <c r="D14" s="184" t="e">
        <f>'02 CH'!#REF!</f>
        <v>#REF!</v>
      </c>
      <c r="E14" s="184">
        <f>'[8]03CH'!$U$9</f>
        <v>3504.6762259999991</v>
      </c>
      <c r="F14" s="184" t="e">
        <f>'02 CH'!#REF!</f>
        <v>#REF!</v>
      </c>
      <c r="G14" s="184" t="e">
        <f>'03 CH'!#REF!</f>
        <v>#REF!</v>
      </c>
      <c r="H14" s="184" t="e">
        <f t="shared" si="0"/>
        <v>#REF!</v>
      </c>
      <c r="I14" s="184"/>
      <c r="J14" s="184" t="e">
        <f>'03 CH'!#REF!</f>
        <v>#REF!</v>
      </c>
      <c r="K14" s="184" t="e">
        <f t="shared" si="1"/>
        <v>#REF!</v>
      </c>
      <c r="L14" s="184" t="e">
        <f>'02 CH'!#REF!</f>
        <v>#REF!</v>
      </c>
      <c r="M14" s="184" t="e">
        <f>'03 CH'!#REF!</f>
        <v>#REF!</v>
      </c>
      <c r="N14" s="184" t="e">
        <f t="shared" si="2"/>
        <v>#REF!</v>
      </c>
    </row>
    <row r="15" spans="2:18" hidden="1" x14ac:dyDescent="0.25">
      <c r="B15" s="182">
        <v>12</v>
      </c>
      <c r="C15" s="183"/>
      <c r="D15" s="184" t="e">
        <f>'02 CH'!#REF!</f>
        <v>#REF!</v>
      </c>
      <c r="E15" s="184">
        <f>'[8]03CH'!$V$9</f>
        <v>4194.1399999999994</v>
      </c>
      <c r="F15" s="184" t="e">
        <f>'02 CH'!#REF!</f>
        <v>#REF!</v>
      </c>
      <c r="G15" s="184" t="e">
        <f>'03 CH'!#REF!</f>
        <v>#REF!</v>
      </c>
      <c r="H15" s="184" t="e">
        <f t="shared" si="0"/>
        <v>#REF!</v>
      </c>
      <c r="I15" s="184"/>
      <c r="J15" s="184" t="e">
        <f>'03 CH'!#REF!</f>
        <v>#REF!</v>
      </c>
      <c r="K15" s="184" t="e">
        <f t="shared" si="1"/>
        <v>#REF!</v>
      </c>
      <c r="L15" s="184" t="e">
        <f>'02 CH'!#REF!</f>
        <v>#REF!</v>
      </c>
      <c r="M15" s="184" t="e">
        <f>'03 CH'!#REF!</f>
        <v>#REF!</v>
      </c>
      <c r="N15" s="184" t="e">
        <f t="shared" si="2"/>
        <v>#REF!</v>
      </c>
    </row>
    <row r="16" spans="2:18" hidden="1" x14ac:dyDescent="0.25">
      <c r="B16" s="182">
        <v>13</v>
      </c>
      <c r="C16" s="183"/>
      <c r="D16" s="184" t="e">
        <f>'02 CH'!#REF!</f>
        <v>#REF!</v>
      </c>
      <c r="E16" s="184">
        <f>'[8]03CH'!$W$9</f>
        <v>4230.54</v>
      </c>
      <c r="F16" s="184" t="e">
        <f>'02 CH'!#REF!</f>
        <v>#REF!</v>
      </c>
      <c r="G16" s="184" t="e">
        <f>'03 CH'!#REF!</f>
        <v>#REF!</v>
      </c>
      <c r="H16" s="184" t="e">
        <f t="shared" si="0"/>
        <v>#REF!</v>
      </c>
      <c r="I16" s="184"/>
      <c r="J16" s="184" t="e">
        <f>'03 CH'!#REF!</f>
        <v>#REF!</v>
      </c>
      <c r="K16" s="184" t="e">
        <f t="shared" si="1"/>
        <v>#REF!</v>
      </c>
      <c r="L16" s="184" t="e">
        <f>'02 CH'!#REF!</f>
        <v>#REF!</v>
      </c>
      <c r="M16" s="184" t="e">
        <f>'03 CH'!#REF!</f>
        <v>#REF!</v>
      </c>
      <c r="N16" s="184" t="e">
        <f t="shared" si="2"/>
        <v>#REF!</v>
      </c>
    </row>
    <row r="17" spans="2:14" hidden="1" x14ac:dyDescent="0.25">
      <c r="B17" s="182">
        <v>14</v>
      </c>
      <c r="C17" s="183"/>
      <c r="D17" s="184" t="e">
        <f>'02 CH'!#REF!</f>
        <v>#REF!</v>
      </c>
      <c r="E17" s="184">
        <f>'[8]03CH'!$X$9</f>
        <v>1904.5981240000001</v>
      </c>
      <c r="F17" s="184" t="e">
        <f>'02 CH'!#REF!</f>
        <v>#REF!</v>
      </c>
      <c r="G17" s="184" t="e">
        <f>'03 CH'!#REF!</f>
        <v>#REF!</v>
      </c>
      <c r="H17" s="184" t="e">
        <f t="shared" si="0"/>
        <v>#REF!</v>
      </c>
      <c r="I17" s="184"/>
      <c r="J17" s="184" t="e">
        <f>'03 CH'!#REF!</f>
        <v>#REF!</v>
      </c>
      <c r="K17" s="184" t="e">
        <f t="shared" si="1"/>
        <v>#REF!</v>
      </c>
      <c r="L17" s="184" t="e">
        <f>'02 CH'!#REF!</f>
        <v>#REF!</v>
      </c>
      <c r="M17" s="184" t="e">
        <f>'03 CH'!#REF!</f>
        <v>#REF!</v>
      </c>
      <c r="N17" s="184" t="e">
        <f t="shared" si="2"/>
        <v>#REF!</v>
      </c>
    </row>
    <row r="18" spans="2:14" hidden="1" x14ac:dyDescent="0.25">
      <c r="B18" s="182">
        <v>15</v>
      </c>
      <c r="C18" s="183"/>
      <c r="D18" s="184" t="e">
        <f>'02 CH'!#REF!</f>
        <v>#REF!</v>
      </c>
      <c r="E18" s="184">
        <f>'[8]03CH'!$Y$9</f>
        <v>2693.9219170000001</v>
      </c>
      <c r="F18" s="184" t="e">
        <f>'02 CH'!#REF!</f>
        <v>#REF!</v>
      </c>
      <c r="G18" s="184" t="e">
        <f>'03 CH'!#REF!</f>
        <v>#REF!</v>
      </c>
      <c r="H18" s="184" t="e">
        <f t="shared" si="0"/>
        <v>#REF!</v>
      </c>
      <c r="I18" s="184"/>
      <c r="J18" s="184" t="e">
        <f>'03 CH'!#REF!</f>
        <v>#REF!</v>
      </c>
      <c r="K18" s="184" t="e">
        <f t="shared" si="1"/>
        <v>#REF!</v>
      </c>
      <c r="L18" s="184" t="e">
        <f>'02 CH'!#REF!</f>
        <v>#REF!</v>
      </c>
      <c r="M18" s="184" t="e">
        <f>'03 CH'!#REF!</f>
        <v>#REF!</v>
      </c>
      <c r="N18" s="184" t="e">
        <f t="shared" si="2"/>
        <v>#REF!</v>
      </c>
    </row>
    <row r="19" spans="2:14" x14ac:dyDescent="0.25">
      <c r="B19" s="185"/>
      <c r="C19" s="185" t="s">
        <v>262</v>
      </c>
      <c r="D19" s="186" t="e">
        <f>SUM(D4:D18)</f>
        <v>#REF!</v>
      </c>
      <c r="E19" s="186"/>
      <c r="F19" s="186" t="e">
        <f t="shared" ref="F19:N19" si="3">SUM(F4:F18)</f>
        <v>#REF!</v>
      </c>
      <c r="G19" s="186" t="e">
        <f t="shared" si="3"/>
        <v>#REF!</v>
      </c>
      <c r="H19" s="186" t="e">
        <f t="shared" si="3"/>
        <v>#REF!</v>
      </c>
      <c r="I19" s="186">
        <f>SUM(I4:I18)</f>
        <v>3943.4357470000004</v>
      </c>
      <c r="J19" s="186" t="e">
        <f t="shared" si="3"/>
        <v>#REF!</v>
      </c>
      <c r="K19" s="186" t="e">
        <f t="shared" si="3"/>
        <v>#REF!</v>
      </c>
      <c r="L19" s="186" t="e">
        <f t="shared" si="3"/>
        <v>#REF!</v>
      </c>
      <c r="M19" s="186" t="e">
        <f t="shared" si="3"/>
        <v>#REF!</v>
      </c>
      <c r="N19" s="186" t="e">
        <f t="shared" si="3"/>
        <v>#REF!</v>
      </c>
    </row>
  </sheetData>
  <mergeCells count="5">
    <mergeCell ref="B2:B3"/>
    <mergeCell ref="C2:C3"/>
    <mergeCell ref="D2:H2"/>
    <mergeCell ref="I2:K2"/>
    <mergeCell ref="L2:N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4" zoomScale="70" zoomScaleNormal="70" workbookViewId="0">
      <pane xSplit="3" ySplit="2" topLeftCell="D30" activePane="bottomRight" state="frozen"/>
      <selection activeCell="A4" sqref="A4"/>
      <selection pane="topRight" activeCell="D4" sqref="D4"/>
      <selection pane="bottomLeft" activeCell="A6" sqref="A6"/>
      <selection pane="bottomRight" activeCell="C16" sqref="C16"/>
    </sheetView>
  </sheetViews>
  <sheetFormatPr defaultColWidth="11.42578125" defaultRowHeight="15" x14ac:dyDescent="0.25"/>
  <cols>
    <col min="1" max="1" width="11.42578125" style="522" customWidth="1"/>
    <col min="2" max="2" width="73.42578125" style="522" customWidth="1"/>
    <col min="3" max="3" width="17.7109375" style="522" customWidth="1"/>
    <col min="4" max="4" width="16.7109375" style="522" customWidth="1"/>
    <col min="5" max="5" width="16.7109375" style="522" hidden="1" customWidth="1"/>
    <col min="6" max="6" width="11.42578125" style="522" customWidth="1"/>
    <col min="7" max="7" width="11.28515625" style="522" customWidth="1"/>
    <col min="8" max="8" width="15.140625" style="522" bestFit="1" customWidth="1"/>
    <col min="9" max="9" width="11.85546875" style="522" customWidth="1"/>
    <col min="10" max="10" width="11.85546875" style="522" bestFit="1" customWidth="1"/>
    <col min="11" max="12" width="11.42578125" style="522" customWidth="1"/>
    <col min="13" max="13" width="10.7109375" style="522" customWidth="1"/>
    <col min="14" max="14" width="10.7109375" style="522" bestFit="1" customWidth="1"/>
    <col min="15" max="15" width="12.28515625" style="522" bestFit="1" customWidth="1"/>
    <col min="16" max="16" width="42.85546875" style="522" customWidth="1"/>
    <col min="17" max="17" width="19.28515625" style="522" customWidth="1"/>
    <col min="18" max="18" width="12.85546875" style="522" customWidth="1"/>
    <col min="19" max="19" width="26.7109375" style="522" customWidth="1"/>
    <col min="20" max="16384" width="11.42578125" style="522"/>
  </cols>
  <sheetData>
    <row r="1" spans="1:20" ht="18.75" x14ac:dyDescent="0.3">
      <c r="A1" s="1077"/>
      <c r="B1" s="1077"/>
      <c r="C1" s="520"/>
      <c r="D1" s="520"/>
      <c r="E1" s="520"/>
      <c r="F1" s="520"/>
      <c r="G1" s="520"/>
      <c r="H1" s="521"/>
      <c r="I1" s="521"/>
      <c r="J1" s="521"/>
      <c r="K1" s="521"/>
      <c r="L1" s="521"/>
      <c r="M1" s="521"/>
      <c r="N1" s="521"/>
      <c r="O1" s="521"/>
      <c r="P1" s="521"/>
      <c r="Q1" s="521"/>
      <c r="R1" s="521"/>
      <c r="S1" s="521"/>
    </row>
    <row r="2" spans="1:20" ht="18.75" x14ac:dyDescent="0.3">
      <c r="A2" s="519"/>
      <c r="B2" s="1078" t="s">
        <v>395</v>
      </c>
      <c r="C2" s="1078"/>
      <c r="D2" s="1078"/>
      <c r="E2" s="1078"/>
      <c r="F2" s="1078"/>
      <c r="G2" s="1078"/>
      <c r="H2" s="1078"/>
      <c r="I2" s="1078"/>
      <c r="J2" s="1078"/>
      <c r="K2" s="1078"/>
      <c r="L2" s="1078"/>
      <c r="M2" s="1078"/>
      <c r="N2" s="1078"/>
      <c r="O2" s="1078"/>
      <c r="P2" s="1078"/>
      <c r="Q2" s="1078"/>
      <c r="R2" s="521"/>
      <c r="S2" s="521"/>
    </row>
    <row r="3" spans="1:20" ht="18.75" x14ac:dyDescent="0.3">
      <c r="A3" s="521"/>
      <c r="B3" s="1079"/>
      <c r="C3" s="1079"/>
      <c r="D3" s="1079"/>
      <c r="E3" s="1079"/>
      <c r="F3" s="1079"/>
      <c r="G3" s="1079"/>
      <c r="H3" s="1079"/>
      <c r="I3" s="1079"/>
      <c r="J3" s="1079"/>
      <c r="K3" s="1079"/>
      <c r="L3" s="1079"/>
      <c r="M3" s="1079"/>
      <c r="N3" s="1079"/>
      <c r="O3" s="1079"/>
      <c r="P3" s="1079"/>
      <c r="Q3" s="1079"/>
      <c r="R3" s="1080" t="s">
        <v>396</v>
      </c>
      <c r="S3" s="1080"/>
    </row>
    <row r="4" spans="1:20" ht="17.45" customHeight="1" x14ac:dyDescent="0.25">
      <c r="A4" s="1081" t="s">
        <v>397</v>
      </c>
      <c r="B4" s="1082" t="s">
        <v>398</v>
      </c>
      <c r="C4" s="1082" t="s">
        <v>399</v>
      </c>
      <c r="D4" s="1082" t="s">
        <v>400</v>
      </c>
      <c r="E4" s="1083" t="s">
        <v>401</v>
      </c>
      <c r="F4" s="1083" t="s">
        <v>402</v>
      </c>
      <c r="G4" s="1083"/>
      <c r="H4" s="1083"/>
      <c r="I4" s="1083"/>
      <c r="J4" s="1083"/>
      <c r="K4" s="1083"/>
      <c r="L4" s="1083"/>
      <c r="M4" s="1083"/>
      <c r="N4" s="1083"/>
      <c r="O4" s="1083"/>
      <c r="P4" s="1081" t="s">
        <v>403</v>
      </c>
      <c r="Q4" s="1081" t="s">
        <v>404</v>
      </c>
      <c r="R4" s="1081" t="s">
        <v>405</v>
      </c>
      <c r="S4" s="1081" t="s">
        <v>406</v>
      </c>
      <c r="T4" s="525"/>
    </row>
    <row r="5" spans="1:20" ht="20.45" customHeight="1" x14ac:dyDescent="0.25">
      <c r="A5" s="1081"/>
      <c r="B5" s="1082"/>
      <c r="C5" s="1082"/>
      <c r="D5" s="1082"/>
      <c r="E5" s="1083"/>
      <c r="F5" s="524" t="s">
        <v>27</v>
      </c>
      <c r="G5" s="524" t="s">
        <v>407</v>
      </c>
      <c r="H5" s="526" t="s">
        <v>29</v>
      </c>
      <c r="I5" s="526" t="s">
        <v>31</v>
      </c>
      <c r="J5" s="527" t="s">
        <v>37</v>
      </c>
      <c r="K5" s="527" t="s">
        <v>39</v>
      </c>
      <c r="L5" s="528" t="s">
        <v>75</v>
      </c>
      <c r="M5" s="528" t="s">
        <v>71</v>
      </c>
      <c r="N5" s="528" t="s">
        <v>93</v>
      </c>
      <c r="O5" s="527" t="s">
        <v>408</v>
      </c>
      <c r="P5" s="1084"/>
      <c r="Q5" s="1084"/>
      <c r="R5" s="1084"/>
      <c r="S5" s="1084"/>
      <c r="T5" s="525"/>
    </row>
    <row r="6" spans="1:20" ht="20.45" customHeight="1" x14ac:dyDescent="0.25">
      <c r="A6" s="529"/>
      <c r="B6" s="530" t="s">
        <v>409</v>
      </c>
      <c r="C6" s="531"/>
      <c r="D6" s="532" t="e">
        <f>D7+D17+D24+#REF!</f>
        <v>#REF!</v>
      </c>
      <c r="E6" s="532" t="e">
        <f>E7+E17+E24+#REF!</f>
        <v>#REF!</v>
      </c>
      <c r="F6" s="532" t="e">
        <f>F7+F17+F24+#REF!</f>
        <v>#REF!</v>
      </c>
      <c r="G6" s="532" t="e">
        <f>G7+G17+G24+#REF!</f>
        <v>#REF!</v>
      </c>
      <c r="H6" s="532" t="e">
        <f>H7+H17+H24+#REF!</f>
        <v>#REF!</v>
      </c>
      <c r="I6" s="532" t="e">
        <f>I7+I17+I24+#REF!</f>
        <v>#REF!</v>
      </c>
      <c r="J6" s="532" t="e">
        <f>J7+J17+J24+#REF!</f>
        <v>#REF!</v>
      </c>
      <c r="K6" s="532" t="e">
        <f>K7+K17+K24+#REF!</f>
        <v>#REF!</v>
      </c>
      <c r="L6" s="532" t="e">
        <f>L7+L17+L24+#REF!</f>
        <v>#REF!</v>
      </c>
      <c r="M6" s="532" t="e">
        <f>M7+M17+M24+#REF!</f>
        <v>#REF!</v>
      </c>
      <c r="N6" s="532" t="e">
        <f>N7+N17+N24+#REF!</f>
        <v>#REF!</v>
      </c>
      <c r="O6" s="532" t="e">
        <f>O7+O17+O24+#REF!</f>
        <v>#REF!</v>
      </c>
      <c r="P6" s="533"/>
      <c r="Q6" s="529"/>
      <c r="R6" s="529"/>
      <c r="S6" s="529"/>
      <c r="T6" s="525"/>
    </row>
    <row r="7" spans="1:20" ht="112.5" customHeight="1" x14ac:dyDescent="0.25">
      <c r="A7" s="523" t="s">
        <v>111</v>
      </c>
      <c r="B7" s="534" t="s">
        <v>410</v>
      </c>
      <c r="C7" s="523"/>
      <c r="D7" s="535" t="e">
        <f>#REF!+D8+#REF!+#REF!+D11+#REF!+D15+#REF!</f>
        <v>#REF!</v>
      </c>
      <c r="E7" s="535" t="e">
        <f>#REF!+E8+#REF!+#REF!+E11+#REF!+E15+#REF!</f>
        <v>#REF!</v>
      </c>
      <c r="F7" s="535" t="e">
        <f>#REF!+F8+#REF!+#REF!+F11+#REF!+F15+#REF!</f>
        <v>#REF!</v>
      </c>
      <c r="G7" s="535" t="e">
        <f>#REF!+G8+#REF!+#REF!+G11+#REF!+G15+#REF!</f>
        <v>#REF!</v>
      </c>
      <c r="H7" s="535" t="e">
        <f>#REF!+H8+#REF!+#REF!+H11+#REF!+H15+#REF!</f>
        <v>#REF!</v>
      </c>
      <c r="I7" s="535" t="e">
        <f>#REF!+I8+#REF!+#REF!+I11+#REF!+I15+#REF!</f>
        <v>#REF!</v>
      </c>
      <c r="J7" s="535" t="e">
        <f>#REF!+J8+#REF!+#REF!+J11+#REF!+J15+#REF!</f>
        <v>#REF!</v>
      </c>
      <c r="K7" s="535" t="e">
        <f>#REF!+K8+#REF!+#REF!+K11+#REF!+K15+#REF!</f>
        <v>#REF!</v>
      </c>
      <c r="L7" s="535" t="e">
        <f>#REF!+L8+#REF!+#REF!+L11+#REF!+L15+#REF!</f>
        <v>#REF!</v>
      </c>
      <c r="M7" s="535" t="e">
        <f>#REF!+M8+#REF!+#REF!+M11+#REF!+M15+#REF!</f>
        <v>#REF!</v>
      </c>
      <c r="N7" s="536" t="e">
        <f>#REF!+N8+#REF!+#REF!+N11+#REF!+N15+#REF!</f>
        <v>#REF!</v>
      </c>
      <c r="O7" s="536" t="e">
        <f>#REF!+O8+#REF!+#REF!+O11+#REF!+O15+#REF!</f>
        <v>#REF!</v>
      </c>
      <c r="P7" s="529"/>
      <c r="Q7" s="529"/>
      <c r="R7" s="529"/>
      <c r="S7" s="529"/>
      <c r="T7" s="525"/>
    </row>
    <row r="8" spans="1:20" ht="20.45" customHeight="1" x14ac:dyDescent="0.25">
      <c r="A8" s="523" t="s">
        <v>411</v>
      </c>
      <c r="B8" s="537" t="s">
        <v>412</v>
      </c>
      <c r="C8" s="538">
        <v>0</v>
      </c>
      <c r="D8" s="532">
        <f t="shared" ref="D8:O8" si="0">SUM(D9:D10)</f>
        <v>2.5</v>
      </c>
      <c r="E8" s="532">
        <f t="shared" si="0"/>
        <v>2.5</v>
      </c>
      <c r="F8" s="532">
        <f t="shared" si="0"/>
        <v>0</v>
      </c>
      <c r="G8" s="532">
        <f t="shared" si="0"/>
        <v>2.12</v>
      </c>
      <c r="H8" s="532">
        <f t="shared" si="0"/>
        <v>0</v>
      </c>
      <c r="I8" s="532">
        <f t="shared" si="0"/>
        <v>0.38</v>
      </c>
      <c r="J8" s="532">
        <f t="shared" si="0"/>
        <v>0</v>
      </c>
      <c r="K8" s="532">
        <f t="shared" si="0"/>
        <v>0</v>
      </c>
      <c r="L8" s="532">
        <f t="shared" si="0"/>
        <v>0</v>
      </c>
      <c r="M8" s="532">
        <f t="shared" si="0"/>
        <v>0</v>
      </c>
      <c r="N8" s="532">
        <f t="shared" si="0"/>
        <v>0</v>
      </c>
      <c r="O8" s="532">
        <f t="shared" si="0"/>
        <v>0</v>
      </c>
      <c r="P8" s="529" t="s">
        <v>413</v>
      </c>
      <c r="Q8" s="539" t="s">
        <v>413</v>
      </c>
      <c r="R8" s="532"/>
      <c r="S8" s="533">
        <v>0</v>
      </c>
      <c r="T8" s="525"/>
    </row>
    <row r="9" spans="1:20" s="546" customFormat="1" ht="51" customHeight="1" x14ac:dyDescent="0.25">
      <c r="A9" s="540">
        <v>2</v>
      </c>
      <c r="B9" s="541" t="s">
        <v>414</v>
      </c>
      <c r="C9" s="542" t="s">
        <v>415</v>
      </c>
      <c r="D9" s="543">
        <v>0.38</v>
      </c>
      <c r="E9" s="543">
        <v>0.38</v>
      </c>
      <c r="F9" s="543"/>
      <c r="G9" s="543"/>
      <c r="H9" s="543"/>
      <c r="I9" s="543">
        <v>0.38</v>
      </c>
      <c r="J9" s="543"/>
      <c r="K9" s="543"/>
      <c r="L9" s="543"/>
      <c r="M9" s="543"/>
      <c r="N9" s="543"/>
      <c r="O9" s="543"/>
      <c r="P9" s="542" t="s">
        <v>416</v>
      </c>
      <c r="Q9" s="544"/>
      <c r="R9" s="543"/>
      <c r="S9" s="542" t="s">
        <v>417</v>
      </c>
      <c r="T9" s="545"/>
    </row>
    <row r="10" spans="1:20" ht="51" customHeight="1" x14ac:dyDescent="0.25">
      <c r="A10" s="547">
        <v>3</v>
      </c>
      <c r="B10" s="548" t="s">
        <v>418</v>
      </c>
      <c r="C10" s="538" t="s">
        <v>419</v>
      </c>
      <c r="D10" s="549">
        <v>2.12</v>
      </c>
      <c r="E10" s="549">
        <v>2.12</v>
      </c>
      <c r="F10" s="549"/>
      <c r="G10" s="549">
        <v>2.12</v>
      </c>
      <c r="H10" s="549"/>
      <c r="I10" s="549"/>
      <c r="J10" s="549"/>
      <c r="K10" s="549"/>
      <c r="L10" s="549"/>
      <c r="M10" s="549"/>
      <c r="N10" s="549"/>
      <c r="O10" s="549"/>
      <c r="P10" s="538" t="s">
        <v>420</v>
      </c>
      <c r="Q10" s="550"/>
      <c r="R10" s="549"/>
      <c r="S10" s="551"/>
      <c r="T10" s="525"/>
    </row>
    <row r="11" spans="1:20" ht="37.5" x14ac:dyDescent="0.25">
      <c r="A11" s="523" t="s">
        <v>87</v>
      </c>
      <c r="B11" s="537" t="s">
        <v>86</v>
      </c>
      <c r="C11" s="538">
        <v>0</v>
      </c>
      <c r="D11" s="532">
        <f>SUM(D12:D14)</f>
        <v>0.14000000000000001</v>
      </c>
      <c r="E11" s="532">
        <f>SUM(E12:E14)</f>
        <v>0.14000000000000001</v>
      </c>
      <c r="F11" s="532">
        <f>SUM(F12:F14)</f>
        <v>0</v>
      </c>
      <c r="G11" s="532"/>
      <c r="H11" s="532">
        <f>SUM(H12:H14)</f>
        <v>0</v>
      </c>
      <c r="I11" s="532">
        <f>SUM(I12:I14)</f>
        <v>0.14000000000000001</v>
      </c>
      <c r="J11" s="532">
        <f>SUM(J12:J14)</f>
        <v>0</v>
      </c>
      <c r="K11" s="532">
        <f>SUM(K12:K14)</f>
        <v>0</v>
      </c>
      <c r="L11" s="532">
        <f>SUM(L12:L14)</f>
        <v>0</v>
      </c>
      <c r="M11" s="532"/>
      <c r="N11" s="532">
        <f>SUM(N12:N14)</f>
        <v>0</v>
      </c>
      <c r="O11" s="532">
        <f>SUM(O12:O14)</f>
        <v>0</v>
      </c>
      <c r="P11" s="538" t="s">
        <v>421</v>
      </c>
      <c r="Q11" s="539" t="s">
        <v>413</v>
      </c>
      <c r="R11" s="552"/>
      <c r="S11" s="533">
        <v>0</v>
      </c>
      <c r="T11" s="525"/>
    </row>
    <row r="12" spans="1:20" ht="37.5" x14ac:dyDescent="0.25">
      <c r="A12" s="547">
        <v>11</v>
      </c>
      <c r="B12" s="548" t="s">
        <v>422</v>
      </c>
      <c r="C12" s="538" t="s">
        <v>423</v>
      </c>
      <c r="D12" s="549">
        <v>0.1</v>
      </c>
      <c r="E12" s="549">
        <v>0.1</v>
      </c>
      <c r="F12" s="549"/>
      <c r="G12" s="549"/>
      <c r="H12" s="549"/>
      <c r="I12" s="549">
        <v>0.1</v>
      </c>
      <c r="J12" s="549"/>
      <c r="K12" s="549"/>
      <c r="L12" s="549"/>
      <c r="M12" s="549"/>
      <c r="N12" s="549"/>
      <c r="O12" s="549"/>
      <c r="P12" s="538" t="s">
        <v>424</v>
      </c>
      <c r="Q12" s="550"/>
      <c r="R12" s="553"/>
      <c r="S12" s="551"/>
      <c r="T12" s="525"/>
    </row>
    <row r="13" spans="1:20" ht="37.5" x14ac:dyDescent="0.25">
      <c r="A13" s="547">
        <v>12</v>
      </c>
      <c r="B13" s="548" t="s">
        <v>425</v>
      </c>
      <c r="C13" s="538" t="s">
        <v>426</v>
      </c>
      <c r="D13" s="549">
        <v>0.02</v>
      </c>
      <c r="E13" s="549">
        <v>0.02</v>
      </c>
      <c r="F13" s="549"/>
      <c r="G13" s="549"/>
      <c r="H13" s="549"/>
      <c r="I13" s="549">
        <v>0.02</v>
      </c>
      <c r="J13" s="549"/>
      <c r="K13" s="549"/>
      <c r="L13" s="549"/>
      <c r="M13" s="549"/>
      <c r="N13" s="549"/>
      <c r="O13" s="549"/>
      <c r="P13" s="538" t="s">
        <v>424</v>
      </c>
      <c r="Q13" s="550"/>
      <c r="R13" s="553"/>
      <c r="S13" s="538" t="s">
        <v>427</v>
      </c>
      <c r="T13" s="525"/>
    </row>
    <row r="14" spans="1:20" ht="37.5" x14ac:dyDescent="0.25">
      <c r="A14" s="547">
        <v>13</v>
      </c>
      <c r="B14" s="548" t="s">
        <v>428</v>
      </c>
      <c r="C14" s="538" t="s">
        <v>426</v>
      </c>
      <c r="D14" s="549">
        <v>0.02</v>
      </c>
      <c r="E14" s="549">
        <v>0.02</v>
      </c>
      <c r="F14" s="549"/>
      <c r="G14" s="549"/>
      <c r="H14" s="549"/>
      <c r="I14" s="549">
        <v>0.02</v>
      </c>
      <c r="J14" s="549"/>
      <c r="K14" s="549"/>
      <c r="L14" s="549"/>
      <c r="M14" s="549"/>
      <c r="N14" s="549"/>
      <c r="O14" s="549"/>
      <c r="P14" s="538" t="s">
        <v>424</v>
      </c>
      <c r="Q14" s="550"/>
      <c r="R14" s="553"/>
      <c r="S14" s="538" t="s">
        <v>427</v>
      </c>
      <c r="T14" s="525"/>
    </row>
    <row r="15" spans="1:20" s="556" customFormat="1" ht="20.45" customHeight="1" x14ac:dyDescent="0.25">
      <c r="A15" s="523" t="s">
        <v>81</v>
      </c>
      <c r="B15" s="537" t="s">
        <v>429</v>
      </c>
      <c r="C15" s="554"/>
      <c r="D15" s="532">
        <f>D16</f>
        <v>1.06</v>
      </c>
      <c r="E15" s="532">
        <f>E16</f>
        <v>1.06</v>
      </c>
      <c r="F15" s="532">
        <f>SUM(F16:F16)</f>
        <v>0</v>
      </c>
      <c r="G15" s="532">
        <f>SUM(G16:G16)</f>
        <v>0</v>
      </c>
      <c r="H15" s="532">
        <f>SUM(H16:H16)</f>
        <v>0.9</v>
      </c>
      <c r="I15" s="532">
        <f>I16</f>
        <v>0.11</v>
      </c>
      <c r="J15" s="532">
        <f>SUM(J16:J16)</f>
        <v>0</v>
      </c>
      <c r="K15" s="532">
        <f>SUM(K16:K16)</f>
        <v>0</v>
      </c>
      <c r="L15" s="532">
        <f>SUM(L16:L16)</f>
        <v>0</v>
      </c>
      <c r="M15" s="532">
        <f>M16</f>
        <v>0.05</v>
      </c>
      <c r="N15" s="532">
        <f>SUM(N16:N16)</f>
        <v>0</v>
      </c>
      <c r="O15" s="532">
        <f>SUM(O16:O16)</f>
        <v>0</v>
      </c>
      <c r="P15" s="529"/>
      <c r="Q15" s="539"/>
      <c r="R15" s="552"/>
      <c r="S15" s="533"/>
      <c r="T15" s="555"/>
    </row>
    <row r="16" spans="1:20" ht="37.5" x14ac:dyDescent="0.25">
      <c r="A16" s="547">
        <v>16</v>
      </c>
      <c r="B16" s="613" t="s">
        <v>430</v>
      </c>
      <c r="C16" s="538" t="s">
        <v>431</v>
      </c>
      <c r="D16" s="549">
        <v>1.06</v>
      </c>
      <c r="E16" s="549">
        <v>1.06</v>
      </c>
      <c r="F16" s="549"/>
      <c r="G16" s="549"/>
      <c r="H16" s="549">
        <f>1.06-I16-M16</f>
        <v>0.9</v>
      </c>
      <c r="I16" s="549">
        <v>0.11</v>
      </c>
      <c r="J16" s="549"/>
      <c r="K16" s="549"/>
      <c r="L16" s="549"/>
      <c r="M16" s="549">
        <v>0.05</v>
      </c>
      <c r="N16" s="549"/>
      <c r="O16" s="549"/>
      <c r="P16" s="538" t="s">
        <v>424</v>
      </c>
      <c r="Q16" s="550"/>
      <c r="R16" s="553"/>
      <c r="S16" s="538" t="s">
        <v>427</v>
      </c>
      <c r="T16" s="525"/>
    </row>
    <row r="17" spans="1:20" ht="87" customHeight="1" x14ac:dyDescent="0.3">
      <c r="A17" s="557" t="s">
        <v>112</v>
      </c>
      <c r="B17" s="534" t="s">
        <v>432</v>
      </c>
      <c r="C17" s="558"/>
      <c r="D17" s="559" t="e">
        <f>D18+#REF!+#REF!+D22+D20</f>
        <v>#REF!</v>
      </c>
      <c r="E17" s="559" t="e">
        <f>E18+#REF!+#REF!+E22+E20</f>
        <v>#REF!</v>
      </c>
      <c r="F17" s="559" t="e">
        <f>F18+#REF!+#REF!+F22+F20</f>
        <v>#REF!</v>
      </c>
      <c r="G17" s="559" t="e">
        <f>G18+#REF!+#REF!+G22+G20</f>
        <v>#REF!</v>
      </c>
      <c r="H17" s="559" t="e">
        <f>H18+#REF!+#REF!+H22+H20</f>
        <v>#REF!</v>
      </c>
      <c r="I17" s="559" t="e">
        <f>I18+#REF!+#REF!+I22+I20</f>
        <v>#REF!</v>
      </c>
      <c r="J17" s="559" t="e">
        <f>J18+#REF!+#REF!+J22+J20</f>
        <v>#REF!</v>
      </c>
      <c r="K17" s="559" t="e">
        <f>K18+#REF!+#REF!+K22+K20</f>
        <v>#REF!</v>
      </c>
      <c r="L17" s="559" t="e">
        <f>L18+#REF!+#REF!+L22+L20</f>
        <v>#REF!</v>
      </c>
      <c r="M17" s="559" t="e">
        <f>M18+#REF!+#REF!+M22+M20</f>
        <v>#REF!</v>
      </c>
      <c r="N17" s="559" t="e">
        <f>N18+#REF!+#REF!+N22+N20</f>
        <v>#REF!</v>
      </c>
      <c r="O17" s="559" t="e">
        <f>O18+#REF!+#REF!+O22+O20</f>
        <v>#REF!</v>
      </c>
      <c r="P17" s="559"/>
      <c r="Q17" s="560"/>
      <c r="R17" s="560"/>
      <c r="S17" s="560"/>
      <c r="T17" s="525"/>
    </row>
    <row r="18" spans="1:20" s="556" customFormat="1" ht="20.45" customHeight="1" x14ac:dyDescent="0.3">
      <c r="A18" s="557" t="s">
        <v>47</v>
      </c>
      <c r="B18" s="534" t="s">
        <v>433</v>
      </c>
      <c r="C18" s="561"/>
      <c r="D18" s="559">
        <f>D19</f>
        <v>20</v>
      </c>
      <c r="E18" s="559">
        <f>E19</f>
        <v>20</v>
      </c>
      <c r="F18" s="559"/>
      <c r="G18" s="559"/>
      <c r="H18" s="559"/>
      <c r="I18" s="559"/>
      <c r="J18" s="559">
        <v>20</v>
      </c>
      <c r="K18" s="559"/>
      <c r="L18" s="559"/>
      <c r="M18" s="559"/>
      <c r="N18" s="559"/>
      <c r="O18" s="559"/>
      <c r="P18" s="559"/>
      <c r="Q18" s="559"/>
      <c r="R18" s="559"/>
      <c r="S18" s="559"/>
      <c r="T18" s="555"/>
    </row>
    <row r="19" spans="1:20" s="620" customFormat="1" ht="18.75" x14ac:dyDescent="0.25">
      <c r="A19" s="614">
        <v>1</v>
      </c>
      <c r="B19" s="615" t="s">
        <v>434</v>
      </c>
      <c r="C19" s="616" t="s">
        <v>435</v>
      </c>
      <c r="D19" s="617">
        <v>20</v>
      </c>
      <c r="E19" s="617">
        <v>20</v>
      </c>
      <c r="F19" s="617"/>
      <c r="G19" s="617"/>
      <c r="H19" s="617"/>
      <c r="I19" s="617"/>
      <c r="J19" s="617">
        <v>20</v>
      </c>
      <c r="K19" s="617"/>
      <c r="L19" s="617"/>
      <c r="M19" s="617"/>
      <c r="N19" s="617"/>
      <c r="O19" s="617"/>
      <c r="P19" s="617"/>
      <c r="Q19" s="617"/>
      <c r="R19" s="617"/>
      <c r="S19" s="618" t="s">
        <v>427</v>
      </c>
      <c r="T19" s="619"/>
    </row>
    <row r="20" spans="1:20" ht="20.45" customHeight="1" x14ac:dyDescent="0.25">
      <c r="A20" s="523" t="s">
        <v>49</v>
      </c>
      <c r="B20" s="563" t="s">
        <v>48</v>
      </c>
      <c r="C20" s="554"/>
      <c r="D20" s="532" t="e">
        <f>D21+#REF!</f>
        <v>#REF!</v>
      </c>
      <c r="E20" s="532" t="e">
        <f>E21+#REF!</f>
        <v>#REF!</v>
      </c>
      <c r="F20" s="532" t="e">
        <f>F21+#REF!</f>
        <v>#REF!</v>
      </c>
      <c r="G20" s="532" t="e">
        <f>G21+#REF!</f>
        <v>#REF!</v>
      </c>
      <c r="H20" s="532" t="e">
        <f>H21+#REF!</f>
        <v>#REF!</v>
      </c>
      <c r="I20" s="532" t="e">
        <f>I21+#REF!</f>
        <v>#REF!</v>
      </c>
      <c r="J20" s="532"/>
      <c r="K20" s="532" t="e">
        <f>#REF!</f>
        <v>#REF!</v>
      </c>
      <c r="L20" s="532" t="e">
        <f>#REF!</f>
        <v>#REF!</v>
      </c>
      <c r="M20" s="532" t="e">
        <f>#REF!</f>
        <v>#REF!</v>
      </c>
      <c r="N20" s="549" t="e">
        <f>#REF!</f>
        <v>#REF!</v>
      </c>
      <c r="O20" s="549" t="e">
        <f>#REF!</f>
        <v>#REF!</v>
      </c>
      <c r="P20" s="560"/>
      <c r="Q20" s="560"/>
      <c r="R20" s="560"/>
      <c r="S20" s="538"/>
      <c r="T20" s="525"/>
    </row>
    <row r="21" spans="1:20" ht="38.25" customHeight="1" x14ac:dyDescent="0.25">
      <c r="A21" s="547">
        <v>2</v>
      </c>
      <c r="B21" s="564" t="s">
        <v>436</v>
      </c>
      <c r="C21" s="538" t="s">
        <v>345</v>
      </c>
      <c r="D21" s="565">
        <v>8.6699999999999999E-2</v>
      </c>
      <c r="E21" s="565">
        <v>8.6699999999999999E-2</v>
      </c>
      <c r="F21" s="549"/>
      <c r="G21" s="549"/>
      <c r="H21" s="565">
        <v>8.6699999999999999E-2</v>
      </c>
      <c r="I21" s="549"/>
      <c r="J21" s="549"/>
      <c r="K21" s="549"/>
      <c r="L21" s="549"/>
      <c r="M21" s="549"/>
      <c r="N21" s="549"/>
      <c r="O21" s="549"/>
      <c r="P21" s="560" t="s">
        <v>437</v>
      </c>
      <c r="Q21" s="560"/>
      <c r="R21" s="560"/>
      <c r="S21" s="538"/>
      <c r="T21" s="525"/>
    </row>
    <row r="22" spans="1:20" ht="24" customHeight="1" x14ac:dyDescent="0.25">
      <c r="A22" s="523" t="s">
        <v>87</v>
      </c>
      <c r="B22" s="563" t="s">
        <v>86</v>
      </c>
      <c r="C22" s="538"/>
      <c r="D22" s="532">
        <f t="shared" ref="D22:I22" si="1">D23</f>
        <v>0.6</v>
      </c>
      <c r="E22" s="532">
        <f t="shared" si="1"/>
        <v>0.6</v>
      </c>
      <c r="F22" s="532">
        <f t="shared" si="1"/>
        <v>0</v>
      </c>
      <c r="G22" s="532">
        <f t="shared" si="1"/>
        <v>0</v>
      </c>
      <c r="H22" s="532">
        <f t="shared" si="1"/>
        <v>0</v>
      </c>
      <c r="I22" s="532">
        <f t="shared" si="1"/>
        <v>0.6</v>
      </c>
      <c r="J22" s="549"/>
      <c r="K22" s="549"/>
      <c r="L22" s="549"/>
      <c r="M22" s="549"/>
      <c r="N22" s="549"/>
      <c r="O22" s="549"/>
      <c r="P22" s="560"/>
      <c r="Q22" s="560"/>
      <c r="R22" s="560"/>
      <c r="S22" s="538"/>
      <c r="T22" s="525"/>
    </row>
    <row r="23" spans="1:20" ht="37.5" x14ac:dyDescent="0.25">
      <c r="A23" s="547">
        <v>13</v>
      </c>
      <c r="B23" s="564" t="s">
        <v>438</v>
      </c>
      <c r="C23" s="538" t="s">
        <v>439</v>
      </c>
      <c r="D23" s="549">
        <v>0.6</v>
      </c>
      <c r="E23" s="549">
        <v>0.6</v>
      </c>
      <c r="F23" s="549"/>
      <c r="G23" s="549"/>
      <c r="H23" s="549"/>
      <c r="I23" s="549">
        <v>0.6</v>
      </c>
      <c r="J23" s="549"/>
      <c r="K23" s="549"/>
      <c r="L23" s="549"/>
      <c r="M23" s="549"/>
      <c r="N23" s="549"/>
      <c r="O23" s="549"/>
      <c r="P23" s="560" t="s">
        <v>440</v>
      </c>
      <c r="Q23" s="560"/>
      <c r="R23" s="560"/>
      <c r="S23" s="538"/>
      <c r="T23" s="525"/>
    </row>
    <row r="24" spans="1:20" ht="63" customHeight="1" x14ac:dyDescent="0.25">
      <c r="A24" s="566" t="s">
        <v>441</v>
      </c>
      <c r="B24" s="534" t="s">
        <v>442</v>
      </c>
      <c r="C24" s="567">
        <v>0</v>
      </c>
      <c r="D24" s="532" t="e">
        <f>SUM(D25,D30,D33,#REF!,D35,D44,#REF!)</f>
        <v>#REF!</v>
      </c>
      <c r="E24" s="532" t="e">
        <f>SUM(E25,E30,E33,#REF!,E35,E44,#REF!)</f>
        <v>#REF!</v>
      </c>
      <c r="F24" s="532" t="e">
        <f>SUM(F25,F30,F33,#REF!,F35,F44,#REF!)</f>
        <v>#REF!</v>
      </c>
      <c r="G24" s="532" t="e">
        <f>SUM(G25,G30,G33,#REF!,G35,G44,#REF!)</f>
        <v>#REF!</v>
      </c>
      <c r="H24" s="532" t="e">
        <f>SUM(H25,H30,H33,#REF!,H35,H44,#REF!)</f>
        <v>#REF!</v>
      </c>
      <c r="I24" s="532" t="e">
        <f>SUM(I25,I30,I33,#REF!,I35,I44,#REF!)</f>
        <v>#REF!</v>
      </c>
      <c r="J24" s="532" t="e">
        <f>SUM(J25,J30,J33,#REF!,J35,J44,#REF!)</f>
        <v>#REF!</v>
      </c>
      <c r="K24" s="532" t="e">
        <f>SUM(K25,K30,K33,#REF!,K35,K44,#REF!)</f>
        <v>#REF!</v>
      </c>
      <c r="L24" s="532" t="e">
        <f>SUM(L25,L30,L33,#REF!,L35,L44,#REF!)</f>
        <v>#REF!</v>
      </c>
      <c r="M24" s="532" t="e">
        <f>SUM(M25,M30,M33,#REF!,M35,M44,#REF!)</f>
        <v>#REF!</v>
      </c>
      <c r="N24" s="532" t="e">
        <f>SUM(N25,N30,N33,#REF!,N35,N44,#REF!)</f>
        <v>#REF!</v>
      </c>
      <c r="O24" s="532" t="e">
        <f>SUM(O25,O30,O33,#REF!,O35,O44,#REF!)</f>
        <v>#REF!</v>
      </c>
      <c r="P24" s="538"/>
      <c r="Q24" s="538"/>
      <c r="R24" s="538"/>
      <c r="S24" s="538"/>
      <c r="T24" s="525"/>
    </row>
    <row r="25" spans="1:20" ht="32.25" customHeight="1" x14ac:dyDescent="0.25">
      <c r="A25" s="523" t="s">
        <v>43</v>
      </c>
      <c r="B25" s="537" t="s">
        <v>42</v>
      </c>
      <c r="C25" s="568"/>
      <c r="D25" s="569">
        <f>SUM(D26:D29)</f>
        <v>82.17</v>
      </c>
      <c r="E25" s="569">
        <f t="shared" ref="E25:O25" si="2">SUM(E26:E29)</f>
        <v>112.31</v>
      </c>
      <c r="F25" s="569">
        <f t="shared" si="2"/>
        <v>0</v>
      </c>
      <c r="G25" s="569">
        <f t="shared" si="2"/>
        <v>0</v>
      </c>
      <c r="H25" s="569">
        <f t="shared" si="2"/>
        <v>82.17</v>
      </c>
      <c r="I25" s="569">
        <f t="shared" si="2"/>
        <v>0</v>
      </c>
      <c r="J25" s="569">
        <f t="shared" si="2"/>
        <v>0</v>
      </c>
      <c r="K25" s="569">
        <f t="shared" si="2"/>
        <v>0</v>
      </c>
      <c r="L25" s="569">
        <f t="shared" si="2"/>
        <v>0</v>
      </c>
      <c r="M25" s="569">
        <f t="shared" si="2"/>
        <v>0</v>
      </c>
      <c r="N25" s="569">
        <f t="shared" si="2"/>
        <v>0</v>
      </c>
      <c r="O25" s="569">
        <f t="shared" si="2"/>
        <v>0</v>
      </c>
      <c r="P25" s="570"/>
      <c r="Q25" s="570"/>
      <c r="R25" s="570"/>
      <c r="S25" s="538"/>
      <c r="T25" s="525"/>
    </row>
    <row r="26" spans="1:20" s="525" customFormat="1" ht="32.25" customHeight="1" x14ac:dyDescent="0.2">
      <c r="A26" s="547">
        <v>1</v>
      </c>
      <c r="B26" s="548" t="s">
        <v>443</v>
      </c>
      <c r="C26" s="571" t="s">
        <v>431</v>
      </c>
      <c r="D26" s="572">
        <f>15+18+20</f>
        <v>53</v>
      </c>
      <c r="E26" s="572">
        <v>40</v>
      </c>
      <c r="F26" s="572"/>
      <c r="G26" s="572"/>
      <c r="H26" s="572">
        <f>D26</f>
        <v>53</v>
      </c>
      <c r="I26" s="549"/>
      <c r="J26" s="549"/>
      <c r="K26" s="549"/>
      <c r="L26" s="549"/>
      <c r="M26" s="549"/>
      <c r="N26" s="549"/>
      <c r="O26" s="549"/>
      <c r="P26" s="570"/>
      <c r="Q26" s="570"/>
      <c r="R26" s="570"/>
      <c r="S26" s="538"/>
    </row>
    <row r="27" spans="1:20" s="576" customFormat="1" ht="44.25" customHeight="1" x14ac:dyDescent="0.25">
      <c r="A27" s="562">
        <v>2</v>
      </c>
      <c r="B27" s="573" t="s">
        <v>444</v>
      </c>
      <c r="C27" s="562" t="s">
        <v>431</v>
      </c>
      <c r="D27" s="574">
        <v>7.17</v>
      </c>
      <c r="E27" s="574">
        <v>2.31</v>
      </c>
      <c r="F27" s="574"/>
      <c r="G27" s="574"/>
      <c r="H27" s="574">
        <f>D27</f>
        <v>7.17</v>
      </c>
      <c r="I27" s="562"/>
      <c r="J27" s="562"/>
      <c r="K27" s="562"/>
      <c r="L27" s="562"/>
      <c r="M27" s="562"/>
      <c r="N27" s="562"/>
      <c r="O27" s="562"/>
      <c r="P27" s="575" t="s">
        <v>445</v>
      </c>
      <c r="Q27" s="562"/>
      <c r="R27" s="562"/>
      <c r="S27" s="562"/>
    </row>
    <row r="28" spans="1:20" s="525" customFormat="1" ht="32.25" customHeight="1" x14ac:dyDescent="0.2">
      <c r="A28" s="547">
        <v>3</v>
      </c>
      <c r="B28" s="548" t="s">
        <v>443</v>
      </c>
      <c r="C28" s="571" t="s">
        <v>446</v>
      </c>
      <c r="D28" s="572">
        <v>2</v>
      </c>
      <c r="E28" s="572">
        <v>50</v>
      </c>
      <c r="F28" s="572"/>
      <c r="G28" s="572"/>
      <c r="H28" s="572">
        <f>D28</f>
        <v>2</v>
      </c>
      <c r="I28" s="549"/>
      <c r="J28" s="549"/>
      <c r="K28" s="549"/>
      <c r="L28" s="549"/>
      <c r="M28" s="549"/>
      <c r="N28" s="549"/>
      <c r="O28" s="549"/>
      <c r="P28" s="570"/>
      <c r="Q28" s="570"/>
      <c r="R28" s="570"/>
      <c r="S28" s="538"/>
    </row>
    <row r="29" spans="1:20" s="576" customFormat="1" ht="32.25" customHeight="1" x14ac:dyDescent="0.25">
      <c r="A29" s="562">
        <v>4</v>
      </c>
      <c r="B29" s="548" t="s">
        <v>443</v>
      </c>
      <c r="C29" s="562" t="s">
        <v>447</v>
      </c>
      <c r="D29" s="577">
        <v>20</v>
      </c>
      <c r="E29" s="577">
        <v>20</v>
      </c>
      <c r="F29" s="574"/>
      <c r="G29" s="574"/>
      <c r="H29" s="577">
        <v>20</v>
      </c>
      <c r="I29" s="562"/>
      <c r="J29" s="562"/>
      <c r="K29" s="562"/>
      <c r="L29" s="562"/>
      <c r="M29" s="562"/>
      <c r="N29" s="562"/>
      <c r="O29" s="562"/>
      <c r="P29" s="575"/>
      <c r="Q29" s="562"/>
      <c r="R29" s="562"/>
      <c r="S29" s="562"/>
    </row>
    <row r="30" spans="1:20" ht="28.5" customHeight="1" x14ac:dyDescent="0.25">
      <c r="A30" s="523" t="s">
        <v>37</v>
      </c>
      <c r="B30" s="537" t="s">
        <v>36</v>
      </c>
      <c r="C30" s="538">
        <v>0</v>
      </c>
      <c r="D30" s="532">
        <f>SUM(D31:D32)</f>
        <v>315</v>
      </c>
      <c r="E30" s="532">
        <f t="shared" ref="E30:O30" si="3">SUM(E31:E32)</f>
        <v>315</v>
      </c>
      <c r="F30" s="532">
        <f t="shared" si="3"/>
        <v>0</v>
      </c>
      <c r="G30" s="532">
        <f t="shared" si="3"/>
        <v>0</v>
      </c>
      <c r="H30" s="532">
        <f t="shared" si="3"/>
        <v>25</v>
      </c>
      <c r="I30" s="532">
        <f t="shared" si="3"/>
        <v>0</v>
      </c>
      <c r="J30" s="532">
        <f t="shared" si="3"/>
        <v>0</v>
      </c>
      <c r="K30" s="532">
        <f t="shared" si="3"/>
        <v>0</v>
      </c>
      <c r="L30" s="532">
        <f t="shared" si="3"/>
        <v>0</v>
      </c>
      <c r="M30" s="532">
        <f t="shared" si="3"/>
        <v>0</v>
      </c>
      <c r="N30" s="532">
        <f t="shared" si="3"/>
        <v>0</v>
      </c>
      <c r="O30" s="532">
        <f t="shared" si="3"/>
        <v>290</v>
      </c>
      <c r="P30" s="529" t="s">
        <v>413</v>
      </c>
      <c r="Q30" s="539" t="s">
        <v>413</v>
      </c>
      <c r="R30" s="532"/>
      <c r="S30" s="533">
        <v>0</v>
      </c>
      <c r="T30" s="525"/>
    </row>
    <row r="31" spans="1:20" s="581" customFormat="1" ht="75" x14ac:dyDescent="0.25">
      <c r="A31" s="578">
        <v>5</v>
      </c>
      <c r="B31" s="579" t="s">
        <v>448</v>
      </c>
      <c r="C31" s="538" t="s">
        <v>449</v>
      </c>
      <c r="D31" s="549">
        <v>25</v>
      </c>
      <c r="E31" s="549">
        <v>25</v>
      </c>
      <c r="F31" s="549"/>
      <c r="G31" s="549"/>
      <c r="H31" s="549">
        <v>25</v>
      </c>
      <c r="I31" s="549"/>
      <c r="J31" s="549"/>
      <c r="K31" s="549"/>
      <c r="L31" s="549"/>
      <c r="M31" s="549"/>
      <c r="N31" s="549"/>
      <c r="O31" s="549"/>
      <c r="P31" s="570"/>
      <c r="Q31" s="570"/>
      <c r="R31" s="570"/>
      <c r="S31" s="538" t="s">
        <v>427</v>
      </c>
      <c r="T31" s="580"/>
    </row>
    <row r="32" spans="1:20" s="581" customFormat="1" ht="86.25" customHeight="1" x14ac:dyDescent="0.25">
      <c r="A32" s="578">
        <v>6</v>
      </c>
      <c r="B32" s="582" t="s">
        <v>450</v>
      </c>
      <c r="C32" s="538" t="s">
        <v>451</v>
      </c>
      <c r="D32" s="549">
        <v>290</v>
      </c>
      <c r="E32" s="549">
        <v>290</v>
      </c>
      <c r="F32" s="549">
        <v>0</v>
      </c>
      <c r="G32" s="549"/>
      <c r="H32" s="549">
        <v>0</v>
      </c>
      <c r="I32" s="549">
        <v>0</v>
      </c>
      <c r="J32" s="549">
        <v>0</v>
      </c>
      <c r="K32" s="549"/>
      <c r="L32" s="549">
        <v>0</v>
      </c>
      <c r="M32" s="549"/>
      <c r="N32" s="549">
        <v>0</v>
      </c>
      <c r="O32" s="549">
        <v>290</v>
      </c>
      <c r="P32" s="570">
        <v>0</v>
      </c>
      <c r="Q32" s="570" t="s">
        <v>452</v>
      </c>
      <c r="R32" s="570"/>
      <c r="S32" s="538" t="s">
        <v>453</v>
      </c>
      <c r="T32" s="580"/>
    </row>
    <row r="33" spans="1:20" ht="32.25" customHeight="1" x14ac:dyDescent="0.25">
      <c r="A33" s="523" t="s">
        <v>57</v>
      </c>
      <c r="B33" s="537" t="s">
        <v>56</v>
      </c>
      <c r="C33" s="538">
        <v>0</v>
      </c>
      <c r="D33" s="532">
        <f t="shared" ref="D33:O33" si="4">SUM(D34:D34)</f>
        <v>0.2</v>
      </c>
      <c r="E33" s="532">
        <f t="shared" si="4"/>
        <v>0.2</v>
      </c>
      <c r="F33" s="532">
        <f t="shared" si="4"/>
        <v>0</v>
      </c>
      <c r="G33" s="532">
        <f t="shared" si="4"/>
        <v>0</v>
      </c>
      <c r="H33" s="532">
        <f t="shared" si="4"/>
        <v>0</v>
      </c>
      <c r="I33" s="532">
        <f t="shared" si="4"/>
        <v>0</v>
      </c>
      <c r="J33" s="532">
        <f t="shared" si="4"/>
        <v>0</v>
      </c>
      <c r="K33" s="532">
        <f t="shared" si="4"/>
        <v>0</v>
      </c>
      <c r="L33" s="532">
        <f t="shared" si="4"/>
        <v>0</v>
      </c>
      <c r="M33" s="532">
        <f t="shared" si="4"/>
        <v>0.2</v>
      </c>
      <c r="N33" s="532">
        <f t="shared" si="4"/>
        <v>0</v>
      </c>
      <c r="O33" s="532">
        <f t="shared" si="4"/>
        <v>0</v>
      </c>
      <c r="P33" s="529" t="s">
        <v>413</v>
      </c>
      <c r="Q33" s="539" t="s">
        <v>413</v>
      </c>
      <c r="R33" s="532"/>
      <c r="S33" s="533">
        <v>0</v>
      </c>
      <c r="T33" s="525"/>
    </row>
    <row r="34" spans="1:20" ht="42.75" customHeight="1" x14ac:dyDescent="0.25">
      <c r="A34" s="578">
        <v>19</v>
      </c>
      <c r="B34" s="579" t="s">
        <v>454</v>
      </c>
      <c r="C34" s="538" t="s">
        <v>455</v>
      </c>
      <c r="D34" s="549">
        <v>0.2</v>
      </c>
      <c r="E34" s="549">
        <v>0.2</v>
      </c>
      <c r="F34" s="549"/>
      <c r="G34" s="549"/>
      <c r="H34" s="549"/>
      <c r="I34" s="549"/>
      <c r="J34" s="549"/>
      <c r="K34" s="549"/>
      <c r="L34" s="549"/>
      <c r="M34" s="549">
        <v>0.2</v>
      </c>
      <c r="N34" s="549"/>
      <c r="O34" s="549"/>
      <c r="P34" s="570"/>
      <c r="Q34" s="570"/>
      <c r="R34" s="570"/>
      <c r="S34" s="538"/>
      <c r="T34" s="525"/>
    </row>
    <row r="35" spans="1:20" ht="42" customHeight="1" x14ac:dyDescent="0.25">
      <c r="A35" s="523" t="s">
        <v>71</v>
      </c>
      <c r="B35" s="537" t="s">
        <v>456</v>
      </c>
      <c r="C35" s="538">
        <v>0</v>
      </c>
      <c r="D35" s="532">
        <f t="shared" ref="D35:O35" si="5">SUM(D36:D43)</f>
        <v>8.77</v>
      </c>
      <c r="E35" s="532">
        <f t="shared" si="5"/>
        <v>8.77</v>
      </c>
      <c r="F35" s="532">
        <f t="shared" si="5"/>
        <v>0</v>
      </c>
      <c r="G35" s="532">
        <f t="shared" si="5"/>
        <v>1.8399999999999999</v>
      </c>
      <c r="H35" s="532">
        <f t="shared" si="5"/>
        <v>3.2500000000000004</v>
      </c>
      <c r="I35" s="532">
        <f t="shared" si="5"/>
        <v>3.2499999999999996</v>
      </c>
      <c r="J35" s="532">
        <f t="shared" si="5"/>
        <v>0</v>
      </c>
      <c r="K35" s="532">
        <f t="shared" si="5"/>
        <v>0.43000000000000005</v>
      </c>
      <c r="L35" s="532">
        <f t="shared" si="5"/>
        <v>0</v>
      </c>
      <c r="M35" s="532">
        <f t="shared" si="5"/>
        <v>0</v>
      </c>
      <c r="N35" s="532">
        <f t="shared" si="5"/>
        <v>0</v>
      </c>
      <c r="O35" s="532">
        <f t="shared" si="5"/>
        <v>0</v>
      </c>
      <c r="P35" s="529" t="s">
        <v>413</v>
      </c>
      <c r="Q35" s="539" t="s">
        <v>413</v>
      </c>
      <c r="R35" s="552"/>
      <c r="S35" s="533">
        <v>0</v>
      </c>
      <c r="T35" s="525"/>
    </row>
    <row r="36" spans="1:20" ht="51.75" customHeight="1" x14ac:dyDescent="0.25">
      <c r="A36" s="547">
        <v>24</v>
      </c>
      <c r="B36" s="548" t="s">
        <v>457</v>
      </c>
      <c r="C36" s="538" t="s">
        <v>431</v>
      </c>
      <c r="D36" s="549">
        <f>E36</f>
        <v>1.41</v>
      </c>
      <c r="E36" s="549">
        <f>SUM(F36:O36)</f>
        <v>1.41</v>
      </c>
      <c r="F36" s="549"/>
      <c r="G36" s="549">
        <v>0.31</v>
      </c>
      <c r="H36" s="549">
        <v>0.5</v>
      </c>
      <c r="I36" s="549">
        <v>0.4</v>
      </c>
      <c r="J36" s="549"/>
      <c r="K36" s="549">
        <v>0.2</v>
      </c>
      <c r="L36" s="549"/>
      <c r="M36" s="549"/>
      <c r="N36" s="549"/>
      <c r="O36" s="549"/>
      <c r="P36" s="578"/>
      <c r="Q36" s="550"/>
      <c r="R36" s="553"/>
      <c r="S36" s="538"/>
      <c r="T36" s="525"/>
    </row>
    <row r="37" spans="1:20" s="546" customFormat="1" ht="43.5" customHeight="1" x14ac:dyDescent="0.25">
      <c r="A37" s="540">
        <v>25</v>
      </c>
      <c r="B37" s="541" t="s">
        <v>458</v>
      </c>
      <c r="C37" s="542" t="s">
        <v>446</v>
      </c>
      <c r="D37" s="543">
        <v>1.01</v>
      </c>
      <c r="E37" s="543">
        <v>1.01</v>
      </c>
      <c r="F37" s="543"/>
      <c r="G37" s="543">
        <v>0.18</v>
      </c>
      <c r="H37" s="543">
        <v>0.5</v>
      </c>
      <c r="I37" s="543">
        <v>0.3</v>
      </c>
      <c r="J37" s="543"/>
      <c r="K37" s="543">
        <v>0.03</v>
      </c>
      <c r="L37" s="543"/>
      <c r="M37" s="543"/>
      <c r="N37" s="543"/>
      <c r="O37" s="543"/>
      <c r="P37" s="590"/>
      <c r="Q37" s="544"/>
      <c r="R37" s="589"/>
      <c r="S37" s="542"/>
      <c r="T37" s="545"/>
    </row>
    <row r="38" spans="1:20" ht="52.5" customHeight="1" x14ac:dyDescent="0.25">
      <c r="A38" s="547">
        <v>26</v>
      </c>
      <c r="B38" s="548" t="s">
        <v>459</v>
      </c>
      <c r="C38" s="538" t="s">
        <v>415</v>
      </c>
      <c r="D38" s="549">
        <v>0.9</v>
      </c>
      <c r="E38" s="549">
        <v>0.9</v>
      </c>
      <c r="F38" s="549"/>
      <c r="G38" s="549">
        <v>0.1</v>
      </c>
      <c r="H38" s="549">
        <v>0.3</v>
      </c>
      <c r="I38" s="549">
        <v>0.3</v>
      </c>
      <c r="J38" s="549"/>
      <c r="K38" s="549">
        <v>0.2</v>
      </c>
      <c r="L38" s="549"/>
      <c r="M38" s="549"/>
      <c r="N38" s="549"/>
      <c r="O38" s="549"/>
      <c r="P38" s="578"/>
      <c r="Q38" s="550"/>
      <c r="R38" s="553"/>
      <c r="S38" s="538"/>
      <c r="T38" s="525"/>
    </row>
    <row r="39" spans="1:20" ht="45" customHeight="1" x14ac:dyDescent="0.25">
      <c r="A39" s="547">
        <v>27</v>
      </c>
      <c r="B39" s="548" t="s">
        <v>460</v>
      </c>
      <c r="C39" s="538" t="s">
        <v>426</v>
      </c>
      <c r="D39" s="549">
        <v>1.2</v>
      </c>
      <c r="E39" s="549">
        <v>1.2</v>
      </c>
      <c r="F39" s="549"/>
      <c r="G39" s="549">
        <v>0.1</v>
      </c>
      <c r="H39" s="549">
        <v>0.6</v>
      </c>
      <c r="I39" s="549">
        <v>0.5</v>
      </c>
      <c r="J39" s="549"/>
      <c r="K39" s="549"/>
      <c r="L39" s="549"/>
      <c r="M39" s="549"/>
      <c r="N39" s="549"/>
      <c r="O39" s="549"/>
      <c r="P39" s="578"/>
      <c r="Q39" s="550"/>
      <c r="R39" s="553"/>
      <c r="S39" s="551"/>
      <c r="T39" s="525"/>
    </row>
    <row r="40" spans="1:20" s="546" customFormat="1" ht="33.75" customHeight="1" x14ac:dyDescent="0.25">
      <c r="A40" s="540">
        <v>29</v>
      </c>
      <c r="B40" s="541" t="s">
        <v>461</v>
      </c>
      <c r="C40" s="542" t="s">
        <v>423</v>
      </c>
      <c r="D40" s="543">
        <v>0.8</v>
      </c>
      <c r="E40" s="543">
        <v>0.8</v>
      </c>
      <c r="F40" s="543"/>
      <c r="G40" s="543">
        <v>0.1</v>
      </c>
      <c r="H40" s="543">
        <v>0.2</v>
      </c>
      <c r="I40" s="543">
        <v>0.5</v>
      </c>
      <c r="J40" s="543"/>
      <c r="K40" s="543"/>
      <c r="L40" s="543"/>
      <c r="M40" s="543"/>
      <c r="N40" s="543"/>
      <c r="O40" s="543"/>
      <c r="P40" s="591"/>
      <c r="Q40" s="544"/>
      <c r="R40" s="589"/>
      <c r="S40" s="591"/>
      <c r="T40" s="545"/>
    </row>
    <row r="41" spans="1:20" ht="33.75" customHeight="1" x14ac:dyDescent="0.25">
      <c r="A41" s="547">
        <v>30</v>
      </c>
      <c r="B41" s="548" t="s">
        <v>461</v>
      </c>
      <c r="C41" s="538" t="s">
        <v>447</v>
      </c>
      <c r="D41" s="549">
        <v>0.6</v>
      </c>
      <c r="E41" s="549">
        <v>0.6</v>
      </c>
      <c r="F41" s="549"/>
      <c r="G41" s="549">
        <v>0.1</v>
      </c>
      <c r="H41" s="549">
        <v>0.2</v>
      </c>
      <c r="I41" s="549">
        <v>0.3</v>
      </c>
      <c r="J41" s="549"/>
      <c r="K41" s="549"/>
      <c r="L41" s="549"/>
      <c r="M41" s="549"/>
      <c r="N41" s="549"/>
      <c r="O41" s="549"/>
      <c r="P41" s="578"/>
      <c r="Q41" s="550"/>
      <c r="R41" s="553"/>
      <c r="S41" s="551"/>
      <c r="T41" s="525"/>
    </row>
    <row r="42" spans="1:20" ht="33.75" customHeight="1" x14ac:dyDescent="0.25">
      <c r="A42" s="547">
        <v>31</v>
      </c>
      <c r="B42" s="548" t="s">
        <v>462</v>
      </c>
      <c r="C42" s="538" t="s">
        <v>463</v>
      </c>
      <c r="D42" s="549">
        <v>0.6</v>
      </c>
      <c r="E42" s="549">
        <v>0.6</v>
      </c>
      <c r="F42" s="549"/>
      <c r="G42" s="549">
        <v>0.1</v>
      </c>
      <c r="H42" s="549">
        <v>0.2</v>
      </c>
      <c r="I42" s="549">
        <v>0.3</v>
      </c>
      <c r="J42" s="549"/>
      <c r="K42" s="549"/>
      <c r="L42" s="549"/>
      <c r="M42" s="549"/>
      <c r="N42" s="549"/>
      <c r="O42" s="549"/>
      <c r="P42" s="578"/>
      <c r="Q42" s="550"/>
      <c r="R42" s="553"/>
      <c r="S42" s="551"/>
      <c r="T42" s="525"/>
    </row>
    <row r="43" spans="1:20" ht="45.75" customHeight="1" x14ac:dyDescent="0.25">
      <c r="A43" s="547">
        <v>32</v>
      </c>
      <c r="B43" s="548" t="s">
        <v>464</v>
      </c>
      <c r="C43" s="538" t="s">
        <v>455</v>
      </c>
      <c r="D43" s="549">
        <v>2.25</v>
      </c>
      <c r="E43" s="549">
        <v>2.25</v>
      </c>
      <c r="F43" s="549"/>
      <c r="G43" s="549">
        <v>0.85</v>
      </c>
      <c r="H43" s="549">
        <v>0.75</v>
      </c>
      <c r="I43" s="549">
        <v>0.65</v>
      </c>
      <c r="J43" s="549"/>
      <c r="K43" s="549"/>
      <c r="L43" s="549"/>
      <c r="M43" s="549"/>
      <c r="N43" s="549"/>
      <c r="O43" s="549"/>
      <c r="P43" s="578"/>
      <c r="Q43" s="550"/>
      <c r="R43" s="553"/>
      <c r="S43" s="551"/>
      <c r="T43" s="525"/>
    </row>
    <row r="44" spans="1:20" ht="44.25" customHeight="1" x14ac:dyDescent="0.25">
      <c r="A44" s="523" t="s">
        <v>85</v>
      </c>
      <c r="B44" s="537" t="s">
        <v>465</v>
      </c>
      <c r="C44" s="538">
        <v>0</v>
      </c>
      <c r="D44" s="532">
        <f t="shared" ref="D44:O44" si="6">SUM(D45:D47)</f>
        <v>12.55</v>
      </c>
      <c r="E44" s="532">
        <f t="shared" si="6"/>
        <v>12.55</v>
      </c>
      <c r="F44" s="532">
        <f t="shared" si="6"/>
        <v>0</v>
      </c>
      <c r="G44" s="532">
        <f t="shared" si="6"/>
        <v>0</v>
      </c>
      <c r="H44" s="532">
        <f t="shared" si="6"/>
        <v>0.5</v>
      </c>
      <c r="I44" s="532">
        <f t="shared" si="6"/>
        <v>0</v>
      </c>
      <c r="J44" s="532">
        <f t="shared" si="6"/>
        <v>0</v>
      </c>
      <c r="K44" s="532">
        <f t="shared" si="6"/>
        <v>0</v>
      </c>
      <c r="L44" s="532">
        <f t="shared" si="6"/>
        <v>0</v>
      </c>
      <c r="M44" s="532">
        <f t="shared" si="6"/>
        <v>0</v>
      </c>
      <c r="N44" s="532">
        <f t="shared" si="6"/>
        <v>12.05</v>
      </c>
      <c r="O44" s="532">
        <f t="shared" si="6"/>
        <v>0</v>
      </c>
      <c r="P44" s="529" t="s">
        <v>413</v>
      </c>
      <c r="Q44" s="539" t="s">
        <v>413</v>
      </c>
      <c r="R44" s="532"/>
      <c r="S44" s="533">
        <v>0</v>
      </c>
      <c r="T44" s="525"/>
    </row>
    <row r="45" spans="1:20" ht="37.5" x14ac:dyDescent="0.25">
      <c r="A45" s="578">
        <v>35</v>
      </c>
      <c r="B45" s="583" t="s">
        <v>466</v>
      </c>
      <c r="C45" s="538" t="s">
        <v>467</v>
      </c>
      <c r="D45" s="549">
        <v>5.05</v>
      </c>
      <c r="E45" s="549">
        <f>D45</f>
        <v>5.05</v>
      </c>
      <c r="F45" s="549">
        <v>0</v>
      </c>
      <c r="G45" s="549"/>
      <c r="H45" s="549">
        <v>0</v>
      </c>
      <c r="I45" s="549">
        <v>0</v>
      </c>
      <c r="J45" s="549">
        <v>0</v>
      </c>
      <c r="K45" s="549"/>
      <c r="L45" s="549">
        <v>0</v>
      </c>
      <c r="M45" s="549"/>
      <c r="N45" s="549">
        <v>5.05</v>
      </c>
      <c r="O45" s="549">
        <v>0</v>
      </c>
      <c r="P45" s="570" t="s">
        <v>468</v>
      </c>
      <c r="Q45" s="570">
        <v>0</v>
      </c>
      <c r="R45" s="570">
        <v>0</v>
      </c>
      <c r="S45" s="538" t="s">
        <v>453</v>
      </c>
      <c r="T45" s="525"/>
    </row>
    <row r="46" spans="1:20" ht="18.75" x14ac:dyDescent="0.25">
      <c r="A46" s="578">
        <v>36</v>
      </c>
      <c r="B46" s="583" t="s">
        <v>466</v>
      </c>
      <c r="C46" s="538" t="s">
        <v>344</v>
      </c>
      <c r="D46" s="549">
        <v>7</v>
      </c>
      <c r="E46" s="549">
        <v>7</v>
      </c>
      <c r="F46" s="549">
        <v>0</v>
      </c>
      <c r="G46" s="549"/>
      <c r="H46" s="549">
        <v>0</v>
      </c>
      <c r="I46" s="549">
        <v>0</v>
      </c>
      <c r="J46" s="549">
        <v>0</v>
      </c>
      <c r="K46" s="549"/>
      <c r="L46" s="549">
        <v>0</v>
      </c>
      <c r="M46" s="549"/>
      <c r="N46" s="549">
        <v>7</v>
      </c>
      <c r="O46" s="549">
        <v>0</v>
      </c>
      <c r="P46" s="570">
        <v>0</v>
      </c>
      <c r="Q46" s="570">
        <v>0</v>
      </c>
      <c r="R46" s="570">
        <v>0</v>
      </c>
      <c r="S46" s="538" t="s">
        <v>453</v>
      </c>
      <c r="T46" s="525"/>
    </row>
    <row r="47" spans="1:20" s="587" customFormat="1" ht="32.25" customHeight="1" x14ac:dyDescent="0.25">
      <c r="A47" s="562">
        <v>39</v>
      </c>
      <c r="B47" s="584" t="s">
        <v>469</v>
      </c>
      <c r="C47" s="538" t="s">
        <v>447</v>
      </c>
      <c r="D47" s="549">
        <v>0.5</v>
      </c>
      <c r="E47" s="549">
        <v>0.5</v>
      </c>
      <c r="F47" s="549"/>
      <c r="G47" s="549"/>
      <c r="H47" s="549">
        <v>0.5</v>
      </c>
      <c r="I47" s="585"/>
      <c r="J47" s="585"/>
      <c r="K47" s="585"/>
      <c r="L47" s="585"/>
      <c r="M47" s="585"/>
      <c r="N47" s="585"/>
      <c r="O47" s="585"/>
      <c r="P47" s="586"/>
      <c r="Q47" s="585"/>
      <c r="R47" s="585"/>
      <c r="S47" s="585"/>
    </row>
    <row r="48" spans="1:20" s="556" customFormat="1" ht="62.25" customHeight="1" x14ac:dyDescent="0.25">
      <c r="A48" s="523"/>
      <c r="B48" s="537" t="s">
        <v>470</v>
      </c>
      <c r="C48" s="569"/>
      <c r="D48" s="569">
        <f t="shared" ref="D48:I48" si="7">SUM(D49:D51)</f>
        <v>20</v>
      </c>
      <c r="E48" s="569">
        <f t="shared" si="7"/>
        <v>0</v>
      </c>
      <c r="F48" s="569">
        <f t="shared" si="7"/>
        <v>0</v>
      </c>
      <c r="G48" s="569">
        <f t="shared" si="7"/>
        <v>0</v>
      </c>
      <c r="H48" s="569">
        <f t="shared" si="7"/>
        <v>20</v>
      </c>
      <c r="I48" s="569">
        <f t="shared" si="7"/>
        <v>0</v>
      </c>
      <c r="J48" s="569">
        <f>J49+J50</f>
        <v>0</v>
      </c>
      <c r="K48" s="569">
        <f>K49+K50</f>
        <v>0</v>
      </c>
      <c r="L48" s="569">
        <f>L49+L50</f>
        <v>0</v>
      </c>
      <c r="M48" s="569">
        <f>M49+M50</f>
        <v>0</v>
      </c>
      <c r="N48" s="532"/>
      <c r="O48" s="532"/>
      <c r="P48" s="588"/>
      <c r="Q48" s="588"/>
      <c r="R48" s="588"/>
      <c r="S48" s="554"/>
      <c r="T48" s="555"/>
    </row>
    <row r="49" spans="1:20" ht="46.5" customHeight="1" x14ac:dyDescent="0.25">
      <c r="A49" s="547">
        <v>1</v>
      </c>
      <c r="B49" s="548" t="s">
        <v>471</v>
      </c>
      <c r="C49" s="572"/>
      <c r="D49" s="572">
        <v>10</v>
      </c>
      <c r="E49" s="569"/>
      <c r="F49" s="569"/>
      <c r="G49" s="569"/>
      <c r="H49" s="549">
        <v>10</v>
      </c>
      <c r="I49" s="549"/>
      <c r="J49" s="549"/>
      <c r="K49" s="549"/>
      <c r="L49" s="549"/>
      <c r="M49" s="549"/>
      <c r="N49" s="549"/>
      <c r="O49" s="549"/>
      <c r="P49" s="570"/>
      <c r="Q49" s="570"/>
      <c r="R49" s="570"/>
      <c r="S49" s="538" t="s">
        <v>427</v>
      </c>
      <c r="T49" s="525"/>
    </row>
    <row r="50" spans="1:20" ht="46.5" customHeight="1" x14ac:dyDescent="0.25">
      <c r="A50" s="547">
        <v>2</v>
      </c>
      <c r="B50" s="548" t="s">
        <v>472</v>
      </c>
      <c r="C50" s="572"/>
      <c r="D50" s="572">
        <v>5</v>
      </c>
      <c r="E50" s="569"/>
      <c r="F50" s="572"/>
      <c r="G50" s="572"/>
      <c r="H50" s="572">
        <v>5</v>
      </c>
      <c r="I50" s="549"/>
      <c r="J50" s="549"/>
      <c r="K50" s="549"/>
      <c r="L50" s="549"/>
      <c r="M50" s="549">
        <v>0</v>
      </c>
      <c r="N50" s="549"/>
      <c r="O50" s="549"/>
      <c r="P50" s="570"/>
      <c r="Q50" s="570"/>
      <c r="R50" s="570"/>
      <c r="S50" s="538" t="s">
        <v>427</v>
      </c>
      <c r="T50" s="525"/>
    </row>
    <row r="51" spans="1:20" ht="46.5" customHeight="1" x14ac:dyDescent="0.25">
      <c r="A51" s="547">
        <v>3</v>
      </c>
      <c r="B51" s="548" t="s">
        <v>473</v>
      </c>
      <c r="C51" s="572"/>
      <c r="D51" s="572">
        <v>5</v>
      </c>
      <c r="E51" s="569"/>
      <c r="F51" s="572"/>
      <c r="G51" s="572"/>
      <c r="H51" s="572">
        <v>5</v>
      </c>
      <c r="I51" s="549"/>
      <c r="J51" s="549"/>
      <c r="K51" s="549"/>
      <c r="L51" s="549"/>
      <c r="M51" s="549"/>
      <c r="N51" s="549"/>
      <c r="O51" s="549"/>
      <c r="P51" s="570"/>
      <c r="Q51" s="570"/>
      <c r="R51" s="570"/>
      <c r="S51" s="538"/>
      <c r="T51" s="525"/>
    </row>
  </sheetData>
  <mergeCells count="14">
    <mergeCell ref="A1:B1"/>
    <mergeCell ref="B2:Q2"/>
    <mergeCell ref="B3:Q3"/>
    <mergeCell ref="R3:S3"/>
    <mergeCell ref="A4:A5"/>
    <mergeCell ref="B4:B5"/>
    <mergeCell ref="C4:C5"/>
    <mergeCell ref="D4:D5"/>
    <mergeCell ref="E4:E5"/>
    <mergeCell ref="F4:O4"/>
    <mergeCell ref="P4:P5"/>
    <mergeCell ref="Q4:Q5"/>
    <mergeCell ref="R4:R5"/>
    <mergeCell ref="S4:S5"/>
  </mergeCell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workbookViewId="0">
      <pane xSplit="2" ySplit="1" topLeftCell="C53" activePane="bottomRight" state="frozen"/>
      <selection pane="topRight" activeCell="C1" sqref="C1"/>
      <selection pane="bottomLeft" activeCell="A2" sqref="A2"/>
      <selection pane="bottomRight" activeCell="K68" sqref="K68"/>
    </sheetView>
  </sheetViews>
  <sheetFormatPr defaultColWidth="11.42578125" defaultRowHeight="12.75" x14ac:dyDescent="0.25"/>
  <cols>
    <col min="1" max="1" width="3" style="411" bestFit="1" customWidth="1"/>
    <col min="2" max="2" width="14.28515625" style="411" bestFit="1" customWidth="1"/>
    <col min="3" max="3" width="10" style="411" customWidth="1"/>
    <col min="4" max="4" width="9.7109375" style="411" customWidth="1"/>
    <col min="5" max="5" width="10.28515625" style="411" customWidth="1"/>
    <col min="6" max="6" width="9" style="411" bestFit="1" customWidth="1"/>
    <col min="7" max="7" width="10" style="411" customWidth="1"/>
    <col min="8" max="9" width="9.7109375" style="411" customWidth="1"/>
    <col min="10" max="10" width="10" style="411" customWidth="1"/>
    <col min="11" max="12" width="10.28515625" style="411" customWidth="1"/>
    <col min="13" max="13" width="9.140625" style="411" customWidth="1"/>
    <col min="14" max="18" width="10" style="411" customWidth="1"/>
    <col min="19" max="20" width="9.140625" style="411" customWidth="1"/>
    <col min="21" max="22" width="9.7109375" style="411" customWidth="1"/>
    <col min="23" max="16384" width="11.42578125" style="411"/>
  </cols>
  <sheetData>
    <row r="1" spans="1:11" ht="13.5" thickBot="1" x14ac:dyDescent="0.3"/>
    <row r="2" spans="1:11" s="410" customFormat="1" ht="15" customHeight="1" x14ac:dyDescent="0.25">
      <c r="A2" s="1250" t="s">
        <v>107</v>
      </c>
      <c r="B2" s="1252" t="s">
        <v>246</v>
      </c>
      <c r="C2" s="1252" t="str">
        <f>'02 CH'!B9</f>
        <v>Đất nông nghiệp</v>
      </c>
      <c r="D2" s="1252"/>
      <c r="E2" s="1252"/>
      <c r="F2" s="1254" t="str">
        <f>'02 CH'!B20</f>
        <v>Đất phi nông nghiệp</v>
      </c>
      <c r="G2" s="1254"/>
      <c r="H2" s="1254"/>
      <c r="I2" s="1224" t="str">
        <f>'02 CH'!B58</f>
        <v>Đất chưa sử dụng</v>
      </c>
      <c r="J2" s="1224"/>
      <c r="K2" s="1225"/>
    </row>
    <row r="3" spans="1:11" s="410" customFormat="1" ht="13.35" customHeight="1" x14ac:dyDescent="0.25">
      <c r="A3" s="1251"/>
      <c r="B3" s="1253"/>
      <c r="C3" s="1253" t="s">
        <v>162</v>
      </c>
      <c r="D3" s="1253"/>
      <c r="E3" s="633" t="s">
        <v>108</v>
      </c>
      <c r="F3" s="1226" t="str">
        <f>C3</f>
        <v>Diện tích (ha)</v>
      </c>
      <c r="G3" s="1226"/>
      <c r="H3" s="640" t="str">
        <f>E3</f>
        <v>So sánh</v>
      </c>
      <c r="I3" s="1240" t="str">
        <f>C3</f>
        <v>Diện tích (ha)</v>
      </c>
      <c r="J3" s="1240"/>
      <c r="K3" s="646" t="str">
        <f>E3</f>
        <v>So sánh</v>
      </c>
    </row>
    <row r="4" spans="1:11" s="410" customFormat="1" ht="38.25" x14ac:dyDescent="0.25">
      <c r="A4" s="1251"/>
      <c r="B4" s="1253"/>
      <c r="C4" s="633" t="s">
        <v>366</v>
      </c>
      <c r="D4" s="633" t="s">
        <v>534</v>
      </c>
      <c r="E4" s="633" t="s">
        <v>535</v>
      </c>
      <c r="F4" s="640" t="str">
        <f>C4</f>
        <v>HT, 2020</v>
      </c>
      <c r="G4" s="640" t="str">
        <f>D4</f>
        <v>Quy hoạch 2030</v>
      </c>
      <c r="H4" s="640" t="str">
        <f>E4</f>
        <v>QH 2030/HT 2020</v>
      </c>
      <c r="I4" s="645" t="str">
        <f>C4</f>
        <v>HT, 2020</v>
      </c>
      <c r="J4" s="645" t="str">
        <f>D4</f>
        <v>Quy hoạch 2030</v>
      </c>
      <c r="K4" s="646" t="str">
        <f>E4</f>
        <v>QH 2030/HT 2020</v>
      </c>
    </row>
    <row r="5" spans="1:11" x14ac:dyDescent="0.25">
      <c r="A5" s="634">
        <v>1</v>
      </c>
      <c r="B5" s="635" t="str">
        <f>'02 CH'!I6</f>
        <v>Xã Ia Trốk</v>
      </c>
      <c r="C5" s="636">
        <f>'02 CH'!I9</f>
        <v>1821.382196</v>
      </c>
      <c r="D5" s="636">
        <f>'03CH'!M9</f>
        <v>1801.8206960000002</v>
      </c>
      <c r="E5" s="636">
        <f t="shared" ref="E5:E19" si="0">D5-C5</f>
        <v>-19.561499999999796</v>
      </c>
      <c r="F5" s="643">
        <f>'02 CH'!I20</f>
        <v>425.47487799999999</v>
      </c>
      <c r="G5" s="641">
        <f>'03CH'!M21</f>
        <v>445.03637799999996</v>
      </c>
      <c r="H5" s="641">
        <f t="shared" ref="H5:H19" si="1">G5-F5</f>
        <v>19.561499999999967</v>
      </c>
      <c r="I5" s="647">
        <f>'02 CH'!I58</f>
        <v>0.77512300000000001</v>
      </c>
      <c r="J5" s="647">
        <f>'03CH'!M59</f>
        <v>0.77512300000000001</v>
      </c>
      <c r="K5" s="648">
        <f t="shared" ref="K5:K19" si="2">J5-I5</f>
        <v>0</v>
      </c>
    </row>
    <row r="6" spans="1:11" x14ac:dyDescent="0.25">
      <c r="A6" s="634">
        <v>2</v>
      </c>
      <c r="B6" s="635" t="str">
        <f>'02 CH'!J6</f>
        <v>Xã Ia Mrơn</v>
      </c>
      <c r="C6" s="636">
        <f>'02 CH'!J9</f>
        <v>2740.6047060000005</v>
      </c>
      <c r="D6" s="636">
        <f>'03CH'!N9</f>
        <v>2697.7032059999997</v>
      </c>
      <c r="E6" s="636">
        <f t="shared" si="0"/>
        <v>-42.901500000000851</v>
      </c>
      <c r="F6" s="643">
        <f>'02 CH'!J20</f>
        <v>435.2094790000001</v>
      </c>
      <c r="G6" s="641">
        <f>'03CH'!N21</f>
        <v>474.43097899999998</v>
      </c>
      <c r="H6" s="641">
        <f t="shared" si="1"/>
        <v>39.221499999999878</v>
      </c>
      <c r="I6" s="647">
        <f>'02 CH'!J58</f>
        <v>10.114706999999999</v>
      </c>
      <c r="J6" s="647">
        <f>'03CH'!N59</f>
        <v>10.114706999999999</v>
      </c>
      <c r="K6" s="648">
        <f t="shared" si="2"/>
        <v>0</v>
      </c>
    </row>
    <row r="7" spans="1:11" x14ac:dyDescent="0.25">
      <c r="A7" s="634">
        <v>3</v>
      </c>
      <c r="B7" s="635" t="str">
        <f>'02 CH'!K6</f>
        <v>Xã Kim Tân</v>
      </c>
      <c r="C7" s="636">
        <f>'02 CH'!K9</f>
        <v>4437.0593409999992</v>
      </c>
      <c r="D7" s="636">
        <f>'03CH'!O9</f>
        <v>4118.3928409999999</v>
      </c>
      <c r="E7" s="636">
        <f t="shared" si="0"/>
        <v>-318.66649999999936</v>
      </c>
      <c r="F7" s="643">
        <f>'02 CH'!K20</f>
        <v>424.806242</v>
      </c>
      <c r="G7" s="641">
        <f>'03CH'!O21</f>
        <v>731.012742</v>
      </c>
      <c r="H7" s="641">
        <f t="shared" si="1"/>
        <v>306.20650000000001</v>
      </c>
      <c r="I7" s="647">
        <f>'02 CH'!K58</f>
        <v>23.220834</v>
      </c>
      <c r="J7" s="647">
        <f>'03CH'!O59</f>
        <v>20.500834000000001</v>
      </c>
      <c r="K7" s="648">
        <f t="shared" si="2"/>
        <v>-2.7199999999999989</v>
      </c>
    </row>
    <row r="8" spans="1:11" x14ac:dyDescent="0.25">
      <c r="A8" s="634">
        <v>4</v>
      </c>
      <c r="B8" s="635" t="str">
        <f>'02 CH'!L6</f>
        <v>Xã Chư Răng</v>
      </c>
      <c r="C8" s="636">
        <f>'02 CH'!L9</f>
        <v>4143.4391780000005</v>
      </c>
      <c r="D8" s="636">
        <f>'03CH'!P9</f>
        <v>3918.1876780000002</v>
      </c>
      <c r="E8" s="636">
        <f t="shared" si="0"/>
        <v>-225.25150000000031</v>
      </c>
      <c r="F8" s="643">
        <f>'02 CH'!L20</f>
        <v>286.03983199999999</v>
      </c>
      <c r="G8" s="641">
        <f>'03CH'!P21</f>
        <v>511.29133199999995</v>
      </c>
      <c r="H8" s="641">
        <f t="shared" si="1"/>
        <v>225.25149999999996</v>
      </c>
      <c r="I8" s="647">
        <f>'02 CH'!L58</f>
        <v>26.950219000000001</v>
      </c>
      <c r="J8" s="647">
        <f>'03CH'!P59</f>
        <v>26.950219000000001</v>
      </c>
      <c r="K8" s="648">
        <f t="shared" si="2"/>
        <v>0</v>
      </c>
    </row>
    <row r="9" spans="1:11" x14ac:dyDescent="0.25">
      <c r="A9" s="634">
        <v>5</v>
      </c>
      <c r="B9" s="635" t="str">
        <f>'02 CH'!M6</f>
        <v>Xã Pờ Tó</v>
      </c>
      <c r="C9" s="636">
        <f>'02 CH'!M9</f>
        <v>12267.334266000002</v>
      </c>
      <c r="D9" s="636">
        <f>'03CH'!Q9</f>
        <v>12028.392766000001</v>
      </c>
      <c r="E9" s="636">
        <f t="shared" si="0"/>
        <v>-238.94150000000081</v>
      </c>
      <c r="F9" s="643">
        <f>'02 CH'!M20</f>
        <v>825.31413499999996</v>
      </c>
      <c r="G9" s="641">
        <f>'03CH'!Q21</f>
        <v>1064.255635</v>
      </c>
      <c r="H9" s="641">
        <f t="shared" si="1"/>
        <v>238.94150000000002</v>
      </c>
      <c r="I9" s="647">
        <f>'02 CH'!M58</f>
        <v>240.63225</v>
      </c>
      <c r="J9" s="647">
        <f>'03CH'!Q59</f>
        <v>240.63225</v>
      </c>
      <c r="K9" s="648">
        <f t="shared" si="2"/>
        <v>0</v>
      </c>
    </row>
    <row r="10" spans="1:11" x14ac:dyDescent="0.25">
      <c r="A10" s="634">
        <v>6</v>
      </c>
      <c r="B10" s="635" t="str">
        <f>'02 CH'!N6</f>
        <v>Xã Ia Broai</v>
      </c>
      <c r="C10" s="636">
        <f>'02 CH'!N9</f>
        <v>2373.5712039999999</v>
      </c>
      <c r="D10" s="636">
        <f>'03CH'!R9</f>
        <v>2314.1130373333331</v>
      </c>
      <c r="E10" s="636">
        <f t="shared" si="0"/>
        <v>-59.458166666666784</v>
      </c>
      <c r="F10" s="643">
        <f>'02 CH'!N20</f>
        <v>311.75602800000001</v>
      </c>
      <c r="G10" s="641">
        <f>'03CH'!R21</f>
        <v>371.21419466666669</v>
      </c>
      <c r="H10" s="641">
        <f t="shared" si="1"/>
        <v>59.458166666666671</v>
      </c>
      <c r="I10" s="647">
        <f>'02 CH'!N58</f>
        <v>26.40915</v>
      </c>
      <c r="J10" s="647">
        <f>'03CH'!R59</f>
        <v>26.40915</v>
      </c>
      <c r="K10" s="648">
        <f t="shared" si="2"/>
        <v>0</v>
      </c>
    </row>
    <row r="11" spans="1:11" x14ac:dyDescent="0.25">
      <c r="A11" s="634">
        <v>7</v>
      </c>
      <c r="B11" s="635" t="str">
        <f>'02 CH'!O6</f>
        <v>Xã Ia Tul</v>
      </c>
      <c r="C11" s="636">
        <f>'02 CH'!O9</f>
        <v>24713.802525999999</v>
      </c>
      <c r="D11" s="636">
        <f>'03CH'!S9</f>
        <v>24717.234359333332</v>
      </c>
      <c r="E11" s="636">
        <f t="shared" si="0"/>
        <v>3.4318333333321789</v>
      </c>
      <c r="F11" s="643">
        <f>'02 CH'!O20</f>
        <v>360.15108500000002</v>
      </c>
      <c r="G11" s="641">
        <f>'03CH'!S21</f>
        <v>614.22925166666664</v>
      </c>
      <c r="H11" s="641">
        <f t="shared" si="1"/>
        <v>254.07816666666662</v>
      </c>
      <c r="I11" s="647">
        <f>'02 CH'!O58</f>
        <v>1668.342036</v>
      </c>
      <c r="J11" s="647">
        <f>'03CH'!S59</f>
        <v>1403.832036</v>
      </c>
      <c r="K11" s="648">
        <f t="shared" si="2"/>
        <v>-264.51</v>
      </c>
    </row>
    <row r="12" spans="1:11" x14ac:dyDescent="0.25">
      <c r="A12" s="634">
        <v>8</v>
      </c>
      <c r="B12" s="635" t="str">
        <f>'02 CH'!P6</f>
        <v>Xã Ia KDăm</v>
      </c>
      <c r="C12" s="636">
        <f>'02 CH'!P9</f>
        <v>10786.624777999999</v>
      </c>
      <c r="D12" s="636">
        <f>'03CH'!T9</f>
        <v>10696.874611333333</v>
      </c>
      <c r="E12" s="636">
        <f t="shared" si="0"/>
        <v>-89.750166666666701</v>
      </c>
      <c r="F12" s="643">
        <f>'02 CH'!P20</f>
        <v>463.134997</v>
      </c>
      <c r="G12" s="641">
        <f>'03CH'!T21</f>
        <v>637.87516366666659</v>
      </c>
      <c r="H12" s="641">
        <f t="shared" si="1"/>
        <v>174.7401666666666</v>
      </c>
      <c r="I12" s="647">
        <f>'02 CH'!P58</f>
        <v>152.913263</v>
      </c>
      <c r="J12" s="647">
        <f>'03CH'!T59</f>
        <v>19.923262999999992</v>
      </c>
      <c r="K12" s="648">
        <f t="shared" si="2"/>
        <v>-132.99</v>
      </c>
    </row>
    <row r="13" spans="1:11" x14ac:dyDescent="0.25">
      <c r="A13" s="634">
        <v>9</v>
      </c>
      <c r="B13" s="635" t="str">
        <f>'02 CH'!Q6</f>
        <v>Xã Chư Mố</v>
      </c>
      <c r="C13" s="636">
        <f>'02 CH'!Q9</f>
        <v>16665.722076999999</v>
      </c>
      <c r="D13" s="636">
        <f>'03CH'!U9</f>
        <v>16671.385577000001</v>
      </c>
      <c r="E13" s="636">
        <f t="shared" si="0"/>
        <v>5.6635000000023865</v>
      </c>
      <c r="F13" s="643">
        <f>'02 CH'!Q20</f>
        <v>411.54907099999997</v>
      </c>
      <c r="G13" s="641">
        <f>'03CH'!U21</f>
        <v>533.13557100000003</v>
      </c>
      <c r="H13" s="641">
        <f t="shared" si="1"/>
        <v>121.58650000000006</v>
      </c>
      <c r="I13" s="647">
        <f>'02 CH'!Q58</f>
        <v>817.20734500000003</v>
      </c>
      <c r="J13" s="647">
        <f>'03CH'!U59</f>
        <v>689.487345</v>
      </c>
      <c r="K13" s="648">
        <f t="shared" si="2"/>
        <v>-127.72000000000003</v>
      </c>
    </row>
    <row r="14" spans="1:11" x14ac:dyDescent="0.25">
      <c r="A14" s="634">
        <v>10</v>
      </c>
      <c r="B14" s="635" t="e">
        <f>'02 CH'!#REF!</f>
        <v>#REF!</v>
      </c>
      <c r="C14" s="636"/>
      <c r="D14" s="636">
        <f>'03CH'!V9</f>
        <v>0</v>
      </c>
      <c r="E14" s="636">
        <f t="shared" si="0"/>
        <v>0</v>
      </c>
      <c r="F14" s="643"/>
      <c r="G14" s="641">
        <f>'03CH'!V21</f>
        <v>0</v>
      </c>
      <c r="H14" s="641">
        <f t="shared" si="1"/>
        <v>0</v>
      </c>
      <c r="I14" s="647"/>
      <c r="J14" s="647">
        <f>'03CH'!V59</f>
        <v>0</v>
      </c>
      <c r="K14" s="648">
        <f t="shared" si="2"/>
        <v>0</v>
      </c>
    </row>
    <row r="15" spans="1:11" x14ac:dyDescent="0.25">
      <c r="A15" s="634">
        <v>11</v>
      </c>
      <c r="B15" s="635" t="e">
        <f>'02 CH'!#REF!</f>
        <v>#REF!</v>
      </c>
      <c r="C15" s="636"/>
      <c r="D15" s="636">
        <f>'03CH'!W9</f>
        <v>0</v>
      </c>
      <c r="E15" s="636">
        <f t="shared" si="0"/>
        <v>0</v>
      </c>
      <c r="F15" s="643"/>
      <c r="G15" s="641">
        <f>'03CH'!W21</f>
        <v>0</v>
      </c>
      <c r="H15" s="641">
        <f t="shared" si="1"/>
        <v>0</v>
      </c>
      <c r="I15" s="647"/>
      <c r="J15" s="647">
        <f>'03CH'!W59</f>
        <v>0</v>
      </c>
      <c r="K15" s="648">
        <f t="shared" si="2"/>
        <v>0</v>
      </c>
    </row>
    <row r="16" spans="1:11" x14ac:dyDescent="0.25">
      <c r="A16" s="634">
        <v>12</v>
      </c>
      <c r="B16" s="635" t="e">
        <f>'02 CH'!#REF!</f>
        <v>#REF!</v>
      </c>
      <c r="C16" s="636"/>
      <c r="D16" s="636">
        <f>'03CH'!X9</f>
        <v>0</v>
      </c>
      <c r="E16" s="636">
        <f t="shared" si="0"/>
        <v>0</v>
      </c>
      <c r="F16" s="643"/>
      <c r="G16" s="641">
        <f>'03CH'!X21</f>
        <v>0</v>
      </c>
      <c r="H16" s="641">
        <f t="shared" si="1"/>
        <v>0</v>
      </c>
      <c r="I16" s="647"/>
      <c r="J16" s="647">
        <f>'03CH'!X59</f>
        <v>0</v>
      </c>
      <c r="K16" s="648">
        <f t="shared" si="2"/>
        <v>0</v>
      </c>
    </row>
    <row r="17" spans="1:25" x14ac:dyDescent="0.25">
      <c r="A17" s="634">
        <v>13</v>
      </c>
      <c r="B17" s="635" t="e">
        <f>'02 CH'!#REF!</f>
        <v>#REF!</v>
      </c>
      <c r="C17" s="636"/>
      <c r="D17" s="636">
        <f>'03CH'!Y9</f>
        <v>0</v>
      </c>
      <c r="E17" s="636">
        <f t="shared" si="0"/>
        <v>0</v>
      </c>
      <c r="F17" s="643"/>
      <c r="G17" s="641">
        <f>'03CH'!Y21</f>
        <v>0</v>
      </c>
      <c r="H17" s="641">
        <f t="shared" si="1"/>
        <v>0</v>
      </c>
      <c r="I17" s="647"/>
      <c r="J17" s="647">
        <f>'03CH'!Y59</f>
        <v>0</v>
      </c>
      <c r="K17" s="648">
        <f t="shared" si="2"/>
        <v>0</v>
      </c>
    </row>
    <row r="18" spans="1:25" x14ac:dyDescent="0.25">
      <c r="A18" s="634">
        <v>14</v>
      </c>
      <c r="B18" s="635" t="e">
        <f>'02 CH'!#REF!</f>
        <v>#REF!</v>
      </c>
      <c r="C18" s="636"/>
      <c r="D18" s="636">
        <f>'03CH'!Z9</f>
        <v>0</v>
      </c>
      <c r="E18" s="636">
        <f t="shared" si="0"/>
        <v>0</v>
      </c>
      <c r="F18" s="643"/>
      <c r="G18" s="641">
        <f>'03CH'!Z21</f>
        <v>0</v>
      </c>
      <c r="H18" s="641">
        <f t="shared" si="1"/>
        <v>0</v>
      </c>
      <c r="I18" s="647"/>
      <c r="J18" s="647">
        <f>'03CH'!Z59</f>
        <v>0</v>
      </c>
      <c r="K18" s="648">
        <f t="shared" si="2"/>
        <v>0</v>
      </c>
    </row>
    <row r="19" spans="1:25" x14ac:dyDescent="0.25">
      <c r="A19" s="634">
        <v>15</v>
      </c>
      <c r="B19" s="635" t="e">
        <f>'02 CH'!#REF!</f>
        <v>#REF!</v>
      </c>
      <c r="C19" s="636"/>
      <c r="D19" s="636">
        <f>'03CH'!AA9</f>
        <v>0</v>
      </c>
      <c r="E19" s="636">
        <f t="shared" si="0"/>
        <v>0</v>
      </c>
      <c r="F19" s="643"/>
      <c r="G19" s="641">
        <f>'03CH'!AA21</f>
        <v>0</v>
      </c>
      <c r="H19" s="641">
        <f t="shared" si="1"/>
        <v>0</v>
      </c>
      <c r="I19" s="647"/>
      <c r="J19" s="647">
        <f>'03CH'!AA59</f>
        <v>0</v>
      </c>
      <c r="K19" s="648">
        <f t="shared" si="2"/>
        <v>0</v>
      </c>
    </row>
    <row r="20" spans="1:25" s="412" customFormat="1" ht="13.5" thickBot="1" x14ac:dyDescent="0.3">
      <c r="A20" s="637"/>
      <c r="B20" s="638" t="s">
        <v>262</v>
      </c>
      <c r="C20" s="639">
        <f>SUM(C5:C19)</f>
        <v>79949.540271999998</v>
      </c>
      <c r="D20" s="639">
        <f t="shared" ref="D20:K20" si="3">SUM(D5:D19)</f>
        <v>78964.104771999991</v>
      </c>
      <c r="E20" s="639">
        <f t="shared" si="3"/>
        <v>-985.43550000000005</v>
      </c>
      <c r="F20" s="642"/>
      <c r="G20" s="642">
        <f t="shared" si="3"/>
        <v>5382.4812469999997</v>
      </c>
      <c r="H20" s="642">
        <f t="shared" si="3"/>
        <v>1439.0454999999999</v>
      </c>
      <c r="I20" s="649">
        <f t="shared" si="3"/>
        <v>2966.5649270000004</v>
      </c>
      <c r="J20" s="649">
        <f t="shared" si="3"/>
        <v>2438.6249269999998</v>
      </c>
      <c r="K20" s="650">
        <f t="shared" si="3"/>
        <v>-527.94000000000005</v>
      </c>
    </row>
    <row r="22" spans="1:25" ht="12.75" customHeight="1" x14ac:dyDescent="0.25">
      <c r="A22" s="1255" t="s">
        <v>107</v>
      </c>
      <c r="B22" s="1255" t="s">
        <v>246</v>
      </c>
      <c r="C22" s="1256" t="str">
        <f>'02 CH'!B10</f>
        <v>Đất trồng lúa</v>
      </c>
      <c r="D22" s="1257"/>
      <c r="E22" s="1258"/>
      <c r="F22" s="1259" t="str">
        <f>'02 CH'!B12</f>
        <v>Đất trồng cây hàng năm khác</v>
      </c>
      <c r="G22" s="1259"/>
      <c r="H22" s="1259"/>
      <c r="I22" s="1240" t="str">
        <f>'02 CH'!B13</f>
        <v>Đất trồng cây lâu năm</v>
      </c>
      <c r="J22" s="1240"/>
      <c r="K22" s="1240"/>
      <c r="L22" s="1237" t="str">
        <f>'02 CH'!B16</f>
        <v>Đất rừng sản xuất</v>
      </c>
      <c r="M22" s="1238"/>
      <c r="N22" s="1239"/>
      <c r="O22" s="1226" t="str">
        <f>'02 CH'!B14</f>
        <v>Đất rừng phòng hộ</v>
      </c>
      <c r="P22" s="1226"/>
      <c r="Q22" s="1226"/>
      <c r="R22" s="1227" t="str">
        <f>'02 CH'!B17</f>
        <v>Đất nuôi trồng thủy sản</v>
      </c>
      <c r="S22" s="1228"/>
      <c r="T22" s="1229"/>
      <c r="U22" s="1235" t="str">
        <f>'02 CH'!B19</f>
        <v>Đất nông nghiệp khác</v>
      </c>
      <c r="V22" s="1235"/>
      <c r="W22" s="1235"/>
      <c r="X22" s="671"/>
      <c r="Y22" s="671"/>
    </row>
    <row r="23" spans="1:25" ht="38.25" x14ac:dyDescent="0.25">
      <c r="A23" s="1255"/>
      <c r="B23" s="1255"/>
      <c r="C23" s="653" t="str">
        <f>C4</f>
        <v>HT, 2020</v>
      </c>
      <c r="D23" s="653" t="str">
        <f>D4</f>
        <v>Quy hoạch 2030</v>
      </c>
      <c r="E23" s="653" t="str">
        <f>E4</f>
        <v>QH 2030/HT 2020</v>
      </c>
      <c r="F23" s="661" t="str">
        <f>C23</f>
        <v>HT, 2020</v>
      </c>
      <c r="G23" s="661" t="str">
        <f>D23</f>
        <v>Quy hoạch 2030</v>
      </c>
      <c r="H23" s="661" t="str">
        <f>E23</f>
        <v>QH 2030/HT 2020</v>
      </c>
      <c r="I23" s="645" t="str">
        <f>F23</f>
        <v>HT, 2020</v>
      </c>
      <c r="J23" s="645" t="str">
        <f>D23</f>
        <v>Quy hoạch 2030</v>
      </c>
      <c r="K23" s="645" t="str">
        <f>E23</f>
        <v>QH 2030/HT 2020</v>
      </c>
      <c r="L23" s="665" t="str">
        <f t="shared" ref="L23:U23" si="4">I23</f>
        <v>HT, 2020</v>
      </c>
      <c r="M23" s="665" t="str">
        <f t="shared" si="4"/>
        <v>Quy hoạch 2030</v>
      </c>
      <c r="N23" s="665" t="str">
        <f t="shared" si="4"/>
        <v>QH 2030/HT 2020</v>
      </c>
      <c r="O23" s="640" t="str">
        <f t="shared" si="4"/>
        <v>HT, 2020</v>
      </c>
      <c r="P23" s="640" t="str">
        <f t="shared" si="4"/>
        <v>Quy hoạch 2030</v>
      </c>
      <c r="Q23" s="640" t="str">
        <f t="shared" si="4"/>
        <v>QH 2030/HT 2020</v>
      </c>
      <c r="R23" s="633" t="str">
        <f t="shared" si="4"/>
        <v>HT, 2020</v>
      </c>
      <c r="S23" s="633" t="str">
        <f t="shared" si="4"/>
        <v>Quy hoạch 2030</v>
      </c>
      <c r="T23" s="633" t="str">
        <f t="shared" si="4"/>
        <v>QH 2030/HT 2020</v>
      </c>
      <c r="U23" s="668" t="str">
        <f t="shared" si="4"/>
        <v>HT, 2020</v>
      </c>
      <c r="V23" s="668" t="str">
        <f>J23</f>
        <v>Quy hoạch 2030</v>
      </c>
      <c r="W23" s="668" t="str">
        <f>T23</f>
        <v>QH 2030/HT 2020</v>
      </c>
      <c r="X23" s="672"/>
      <c r="Y23" s="672"/>
    </row>
    <row r="24" spans="1:25" x14ac:dyDescent="0.2">
      <c r="A24" s="654">
        <v>1</v>
      </c>
      <c r="B24" s="655" t="s">
        <v>344</v>
      </c>
      <c r="C24" s="656">
        <f>'02 CH'!I10</f>
        <v>1004.2447979999999</v>
      </c>
      <c r="D24" s="656">
        <f>'03CH'!M10</f>
        <v>1004.194798</v>
      </c>
      <c r="E24" s="656">
        <f>'03CH'!M10</f>
        <v>1004.194798</v>
      </c>
      <c r="F24" s="662">
        <f>'02 CH'!I12</f>
        <v>707.847398</v>
      </c>
      <c r="G24" s="663">
        <f>'03CH'!M12</f>
        <v>717.717398</v>
      </c>
      <c r="H24" s="663">
        <f t="shared" ref="H24:H38" si="5">G24-F24</f>
        <v>9.8700000000000045</v>
      </c>
      <c r="I24" s="647">
        <f>'02 CH'!I13</f>
        <v>109.29</v>
      </c>
      <c r="J24" s="647">
        <f>'03CH'!M13</f>
        <v>79.910000000000011</v>
      </c>
      <c r="K24" s="647">
        <f>J24-I24</f>
        <v>-29.379999999999995</v>
      </c>
      <c r="L24" s="666">
        <f>'02 CH'!I16</f>
        <v>0</v>
      </c>
      <c r="M24" s="666">
        <f>'03CH'!M16</f>
        <v>-1.5E-3</v>
      </c>
      <c r="N24" s="666">
        <f>M24-L24</f>
        <v>-1.5E-3</v>
      </c>
      <c r="O24" s="641">
        <f>'02 CH'!I14</f>
        <v>0</v>
      </c>
      <c r="P24" s="641">
        <f>'03CH'!M14</f>
        <v>0</v>
      </c>
      <c r="Q24" s="641">
        <f>P24-O24</f>
        <v>0</v>
      </c>
      <c r="R24" s="636">
        <f>'02 CH'!I17</f>
        <v>0</v>
      </c>
      <c r="S24" s="636">
        <f>'03CH'!M18</f>
        <v>0</v>
      </c>
      <c r="T24" s="636">
        <f>S24-R24</f>
        <v>0</v>
      </c>
      <c r="U24" s="669">
        <f>'02 CH'!I19</f>
        <v>0</v>
      </c>
      <c r="V24" s="669">
        <f>'03CH'!M20</f>
        <v>0</v>
      </c>
      <c r="W24" s="669">
        <f>V24-U24</f>
        <v>0</v>
      </c>
      <c r="X24" s="671"/>
      <c r="Y24" s="671"/>
    </row>
    <row r="25" spans="1:25" x14ac:dyDescent="0.2">
      <c r="A25" s="654">
        <v>2</v>
      </c>
      <c r="B25" s="657" t="s">
        <v>345</v>
      </c>
      <c r="C25" s="656">
        <f>'02 CH'!J10</f>
        <v>1048.74</v>
      </c>
      <c r="D25" s="656">
        <f>'03CH'!N10</f>
        <v>1045.5</v>
      </c>
      <c r="E25" s="656">
        <f>'03CH'!N10</f>
        <v>1045.5</v>
      </c>
      <c r="F25" s="662">
        <f>'02 CH'!J12</f>
        <v>1234.06</v>
      </c>
      <c r="G25" s="663">
        <f>'03CH'!N12</f>
        <v>1214.1599999999999</v>
      </c>
      <c r="H25" s="663">
        <f t="shared" si="5"/>
        <v>-19.900000000000091</v>
      </c>
      <c r="I25" s="647">
        <f>'02 CH'!J13</f>
        <v>440.8</v>
      </c>
      <c r="J25" s="647">
        <f>'03CH'!N13</f>
        <v>411.04</v>
      </c>
      <c r="K25" s="647">
        <f t="shared" ref="K25:K38" si="6">J25-I25</f>
        <v>-29.759999999999991</v>
      </c>
      <c r="L25" s="666">
        <f>'02 CH'!J16</f>
        <v>3.7741039999999999</v>
      </c>
      <c r="M25" s="666">
        <f>'03CH'!N16</f>
        <v>3.7726039999999998</v>
      </c>
      <c r="N25" s="666">
        <f t="shared" ref="N25:N38" si="7">M25-L25</f>
        <v>-1.5000000000000568E-3</v>
      </c>
      <c r="O25" s="641">
        <f>'02 CH'!J14</f>
        <v>0</v>
      </c>
      <c r="P25" s="641">
        <f>'03CH'!N14</f>
        <v>0</v>
      </c>
      <c r="Q25" s="641">
        <f t="shared" ref="Q25:Q38" si="8">P25-O25</f>
        <v>0</v>
      </c>
      <c r="R25" s="636">
        <f>'02 CH'!J17</f>
        <v>2.9106019999999999</v>
      </c>
      <c r="S25" s="636">
        <f>'03CH'!N18</f>
        <v>2.9106019999999999</v>
      </c>
      <c r="T25" s="636">
        <f t="shared" ref="T25:T38" si="9">S25-R25</f>
        <v>0</v>
      </c>
      <c r="U25" s="669">
        <f>'02 CH'!J19</f>
        <v>10.32</v>
      </c>
      <c r="V25" s="669">
        <f>'03CH'!N20</f>
        <v>20.32</v>
      </c>
      <c r="W25" s="669">
        <f t="shared" ref="W25:W38" si="10">V25-U25</f>
        <v>10</v>
      </c>
      <c r="X25" s="671"/>
      <c r="Y25" s="671"/>
    </row>
    <row r="26" spans="1:25" x14ac:dyDescent="0.2">
      <c r="A26" s="654">
        <v>3</v>
      </c>
      <c r="B26" s="657" t="s">
        <v>346</v>
      </c>
      <c r="C26" s="656">
        <f>'02 CH'!K10</f>
        <v>487.85</v>
      </c>
      <c r="D26" s="656">
        <f>'03CH'!O10</f>
        <v>487.82000000000005</v>
      </c>
      <c r="E26" s="656">
        <f>'03CH'!O10</f>
        <v>487.82000000000005</v>
      </c>
      <c r="F26" s="662">
        <f>'02 CH'!K12</f>
        <v>2950.22</v>
      </c>
      <c r="G26" s="663">
        <f>'03CH'!O12</f>
        <v>2670.0549999999998</v>
      </c>
      <c r="H26" s="663">
        <f t="shared" si="5"/>
        <v>-280.16499999999996</v>
      </c>
      <c r="I26" s="647">
        <f>'02 CH'!K13</f>
        <v>525.54999999999995</v>
      </c>
      <c r="J26" s="647">
        <f>'03CH'!O13</f>
        <v>463.09</v>
      </c>
      <c r="K26" s="647">
        <f t="shared" si="6"/>
        <v>-62.45999999999998</v>
      </c>
      <c r="L26" s="666">
        <f>'02 CH'!K16</f>
        <v>155.11844199999999</v>
      </c>
      <c r="M26" s="666">
        <f>'03CH'!O16</f>
        <v>155.11694199999999</v>
      </c>
      <c r="N26" s="666">
        <f t="shared" si="7"/>
        <v>-1.4999999999929514E-3</v>
      </c>
      <c r="O26" s="641">
        <f>'02 CH'!K14</f>
        <v>299.72732000000002</v>
      </c>
      <c r="P26" s="641">
        <f>'03CH'!O14</f>
        <v>299.72732000000002</v>
      </c>
      <c r="Q26" s="641">
        <f t="shared" si="8"/>
        <v>0</v>
      </c>
      <c r="R26" s="636">
        <f>'02 CH'!K17</f>
        <v>14.91</v>
      </c>
      <c r="S26" s="636">
        <f>'03CH'!O18</f>
        <v>12.91</v>
      </c>
      <c r="T26" s="636">
        <f t="shared" si="9"/>
        <v>-2</v>
      </c>
      <c r="U26" s="669">
        <f>'02 CH'!K19</f>
        <v>3.6835789999999999</v>
      </c>
      <c r="V26" s="669">
        <f>'03CH'!O20</f>
        <v>29.673579000000004</v>
      </c>
      <c r="W26" s="669">
        <f t="shared" si="10"/>
        <v>25.990000000000002</v>
      </c>
      <c r="X26" s="671"/>
      <c r="Y26" s="671"/>
    </row>
    <row r="27" spans="1:25" x14ac:dyDescent="0.2">
      <c r="A27" s="654">
        <v>4</v>
      </c>
      <c r="B27" s="657" t="s">
        <v>347</v>
      </c>
      <c r="C27" s="656">
        <f>'02 CH'!L10</f>
        <v>845.29</v>
      </c>
      <c r="D27" s="656">
        <f>'03CH'!P10</f>
        <v>845.26</v>
      </c>
      <c r="E27" s="656">
        <f>'03CH'!P10</f>
        <v>845.26</v>
      </c>
      <c r="F27" s="662">
        <f>'02 CH'!L12</f>
        <v>2617.75</v>
      </c>
      <c r="G27" s="663">
        <f>'03CH'!P12</f>
        <v>2368.4699999999998</v>
      </c>
      <c r="H27" s="663">
        <f t="shared" si="5"/>
        <v>-249.2800000000002</v>
      </c>
      <c r="I27" s="647">
        <f>'02 CH'!L13</f>
        <v>111.03</v>
      </c>
      <c r="J27" s="647">
        <f>'03CH'!P13</f>
        <v>73.09</v>
      </c>
      <c r="K27" s="647">
        <f t="shared" si="6"/>
        <v>-37.94</v>
      </c>
      <c r="L27" s="666">
        <f>'02 CH'!L16</f>
        <v>556.04999999999995</v>
      </c>
      <c r="M27" s="666">
        <f>'03CH'!P16</f>
        <v>556.04849999999999</v>
      </c>
      <c r="N27" s="666">
        <f t="shared" si="7"/>
        <v>-1.4999999999645297E-3</v>
      </c>
      <c r="O27" s="641">
        <f>'02 CH'!L14</f>
        <v>4.109178</v>
      </c>
      <c r="P27" s="641">
        <f>'03CH'!P14</f>
        <v>4.109178</v>
      </c>
      <c r="Q27" s="641">
        <f t="shared" si="8"/>
        <v>0</v>
      </c>
      <c r="R27" s="636">
        <f>'02 CH'!L17</f>
        <v>9.2100000000000009</v>
      </c>
      <c r="S27" s="636">
        <f>'03CH'!P18</f>
        <v>9.2100000000000009</v>
      </c>
      <c r="T27" s="636">
        <f t="shared" si="9"/>
        <v>0</v>
      </c>
      <c r="U27" s="669">
        <f>'02 CH'!L19</f>
        <v>0</v>
      </c>
      <c r="V27" s="669">
        <f>'03CH'!P20</f>
        <v>62</v>
      </c>
      <c r="W27" s="669">
        <f t="shared" si="10"/>
        <v>62</v>
      </c>
      <c r="X27" s="671"/>
      <c r="Y27" s="671"/>
    </row>
    <row r="28" spans="1:25" x14ac:dyDescent="0.2">
      <c r="A28" s="654">
        <v>5</v>
      </c>
      <c r="B28" s="657" t="s">
        <v>348</v>
      </c>
      <c r="C28" s="656">
        <f>'02 CH'!M10</f>
        <v>1005</v>
      </c>
      <c r="D28" s="656">
        <f>'03CH'!Q10</f>
        <v>1003.57</v>
      </c>
      <c r="E28" s="656">
        <f>'03CH'!Q10</f>
        <v>1003.57</v>
      </c>
      <c r="F28" s="662">
        <f>'02 CH'!M12</f>
        <v>7471.1</v>
      </c>
      <c r="G28" s="663">
        <f>'03CH'!Q12</f>
        <v>7211.75</v>
      </c>
      <c r="H28" s="663">
        <f t="shared" si="5"/>
        <v>-259.35000000000036</v>
      </c>
      <c r="I28" s="647">
        <f>'02 CH'!M13</f>
        <v>1710.13</v>
      </c>
      <c r="J28" s="647">
        <f>'03CH'!Q13</f>
        <v>1670.69</v>
      </c>
      <c r="K28" s="647">
        <f t="shared" si="6"/>
        <v>-39.440000000000055</v>
      </c>
      <c r="L28" s="666">
        <f>'02 CH'!M16</f>
        <v>1997.884266</v>
      </c>
      <c r="M28" s="666">
        <f>'03CH'!Q16</f>
        <v>1997.8827659999999</v>
      </c>
      <c r="N28" s="666">
        <f t="shared" si="7"/>
        <v>-1.5000000000782165E-3</v>
      </c>
      <c r="O28" s="641">
        <f>'02 CH'!M14</f>
        <v>0</v>
      </c>
      <c r="P28" s="641">
        <f>'03CH'!Q14</f>
        <v>0</v>
      </c>
      <c r="Q28" s="641">
        <f t="shared" si="8"/>
        <v>0</v>
      </c>
      <c r="R28" s="636">
        <f>'02 CH'!M17</f>
        <v>15.86</v>
      </c>
      <c r="S28" s="636">
        <f>'03CH'!Q18</f>
        <v>15.86</v>
      </c>
      <c r="T28" s="636">
        <f t="shared" si="9"/>
        <v>0</v>
      </c>
      <c r="U28" s="669">
        <f>'02 CH'!M19</f>
        <v>67.36</v>
      </c>
      <c r="V28" s="669">
        <f>'03CH'!Q20</f>
        <v>128.63999999999999</v>
      </c>
      <c r="W28" s="669">
        <f t="shared" si="10"/>
        <v>61.279999999999987</v>
      </c>
      <c r="X28" s="671"/>
      <c r="Y28" s="671"/>
    </row>
    <row r="29" spans="1:25" x14ac:dyDescent="0.2">
      <c r="A29" s="654">
        <v>6</v>
      </c>
      <c r="B29" s="657" t="s">
        <v>349</v>
      </c>
      <c r="C29" s="656">
        <f>'02 CH'!N10</f>
        <v>452.04</v>
      </c>
      <c r="D29" s="656">
        <f>'03CH'!R10</f>
        <v>450.84333333333336</v>
      </c>
      <c r="E29" s="656">
        <f>'03CH'!R10</f>
        <v>450.84333333333336</v>
      </c>
      <c r="F29" s="662">
        <f>'02 CH'!N12</f>
        <v>1017.51</v>
      </c>
      <c r="G29" s="663">
        <f>'03CH'!R12</f>
        <v>985.32999999999993</v>
      </c>
      <c r="H29" s="663">
        <f t="shared" si="5"/>
        <v>-32.180000000000064</v>
      </c>
      <c r="I29" s="647">
        <f>'02 CH'!N13</f>
        <v>120.67</v>
      </c>
      <c r="J29" s="647">
        <f>'03CH'!R13</f>
        <v>94.59</v>
      </c>
      <c r="K29" s="647">
        <f t="shared" si="6"/>
        <v>-26.08</v>
      </c>
      <c r="L29" s="666">
        <f>'02 CH'!N16</f>
        <v>783.11</v>
      </c>
      <c r="M29" s="666">
        <f>'03CH'!R16</f>
        <v>783.10850000000005</v>
      </c>
      <c r="N29" s="666">
        <f t="shared" si="7"/>
        <v>-1.4999999999645297E-3</v>
      </c>
      <c r="O29" s="641">
        <f>'02 CH'!N14</f>
        <v>0</v>
      </c>
      <c r="P29" s="641">
        <f>'03CH'!R14</f>
        <v>0</v>
      </c>
      <c r="Q29" s="641">
        <f t="shared" si="8"/>
        <v>0</v>
      </c>
      <c r="R29" s="636">
        <f>'02 CH'!N17</f>
        <v>0</v>
      </c>
      <c r="S29" s="636">
        <f>'03CH'!R18</f>
        <v>0</v>
      </c>
      <c r="T29" s="636">
        <f t="shared" si="9"/>
        <v>0</v>
      </c>
      <c r="U29" s="669">
        <f>'02 CH'!N19</f>
        <v>0.241204</v>
      </c>
      <c r="V29" s="669">
        <f>'03CH'!R20</f>
        <v>0.241204</v>
      </c>
      <c r="W29" s="669">
        <f t="shared" si="10"/>
        <v>0</v>
      </c>
      <c r="X29" s="671"/>
      <c r="Y29" s="671"/>
    </row>
    <row r="30" spans="1:25" x14ac:dyDescent="0.2">
      <c r="A30" s="654">
        <v>7</v>
      </c>
      <c r="B30" s="657" t="s">
        <v>350</v>
      </c>
      <c r="C30" s="656">
        <f>'02 CH'!O10</f>
        <v>466.37</v>
      </c>
      <c r="D30" s="656">
        <f>'03CH'!S10</f>
        <v>465.17333333333335</v>
      </c>
      <c r="E30" s="656">
        <f>'03CH'!S10</f>
        <v>465.17333333333335</v>
      </c>
      <c r="F30" s="662">
        <f>'02 CH'!O12</f>
        <v>1556.09</v>
      </c>
      <c r="G30" s="663">
        <f>'03CH'!S12</f>
        <v>1367.6499999999999</v>
      </c>
      <c r="H30" s="663">
        <f t="shared" si="5"/>
        <v>-188.44000000000005</v>
      </c>
      <c r="I30" s="647">
        <f>'02 CH'!O13</f>
        <v>173.15</v>
      </c>
      <c r="J30" s="647">
        <f>'03CH'!S13</f>
        <v>151.21</v>
      </c>
      <c r="K30" s="647">
        <f t="shared" si="6"/>
        <v>-21.939999999999998</v>
      </c>
      <c r="L30" s="666">
        <f>'02 CH'!O16</f>
        <v>21757.768278</v>
      </c>
      <c r="M30" s="666">
        <f>'03CH'!S16</f>
        <v>21972.776777999999</v>
      </c>
      <c r="N30" s="666">
        <f t="shared" si="7"/>
        <v>215.00849999999991</v>
      </c>
      <c r="O30" s="641">
        <f>'02 CH'!O14</f>
        <v>760.42424800000003</v>
      </c>
      <c r="P30" s="641">
        <f>'03CH'!S14</f>
        <v>760.42424800000003</v>
      </c>
      <c r="Q30" s="641">
        <f t="shared" si="8"/>
        <v>0</v>
      </c>
      <c r="R30" s="636">
        <f>'02 CH'!O17</f>
        <v>0</v>
      </c>
      <c r="S30" s="636">
        <f>'03CH'!S18</f>
        <v>0</v>
      </c>
      <c r="T30" s="636">
        <f t="shared" si="9"/>
        <v>0</v>
      </c>
      <c r="U30" s="669">
        <f>'02 CH'!O19</f>
        <v>0</v>
      </c>
      <c r="V30" s="669">
        <f>'03CH'!S20</f>
        <v>0</v>
      </c>
      <c r="W30" s="669">
        <f t="shared" si="10"/>
        <v>0</v>
      </c>
      <c r="X30" s="671"/>
      <c r="Y30" s="671"/>
    </row>
    <row r="31" spans="1:25" x14ac:dyDescent="0.2">
      <c r="A31" s="654">
        <v>8</v>
      </c>
      <c r="B31" s="657" t="s">
        <v>351</v>
      </c>
      <c r="C31" s="656">
        <f>'02 CH'!P10</f>
        <v>666.09</v>
      </c>
      <c r="D31" s="656">
        <f>'03CH'!T10</f>
        <v>664.89333333333332</v>
      </c>
      <c r="E31" s="656">
        <f>'03CH'!T10</f>
        <v>664.89333333333332</v>
      </c>
      <c r="F31" s="662">
        <f>'02 CH'!P12</f>
        <v>3095.08</v>
      </c>
      <c r="G31" s="663">
        <f>'03CH'!T12</f>
        <v>2991.1679999999997</v>
      </c>
      <c r="H31" s="663">
        <f t="shared" si="5"/>
        <v>-103.91200000000026</v>
      </c>
      <c r="I31" s="647">
        <f>'02 CH'!P13</f>
        <v>223.17</v>
      </c>
      <c r="J31" s="647">
        <f>'03CH'!T13</f>
        <v>213.23999999999998</v>
      </c>
      <c r="K31" s="647">
        <f t="shared" si="6"/>
        <v>-9.9300000000000068</v>
      </c>
      <c r="L31" s="666">
        <f>'02 CH'!P16</f>
        <v>4122.3522830000002</v>
      </c>
      <c r="M31" s="666">
        <f>'03CH'!T16</f>
        <v>4147.6407829999998</v>
      </c>
      <c r="N31" s="666">
        <f t="shared" si="7"/>
        <v>25.288499999999658</v>
      </c>
      <c r="O31" s="641">
        <f>'02 CH'!P14</f>
        <v>2679.4885220000001</v>
      </c>
      <c r="P31" s="641">
        <f>'03CH'!T14</f>
        <v>2679.4885220000001</v>
      </c>
      <c r="Q31" s="641">
        <f t="shared" si="8"/>
        <v>0</v>
      </c>
      <c r="R31" s="636">
        <f>'02 CH'!P17</f>
        <v>0.44397300000000001</v>
      </c>
      <c r="S31" s="636">
        <f>'03CH'!T18</f>
        <v>0.44397300000000001</v>
      </c>
      <c r="T31" s="636">
        <f t="shared" si="9"/>
        <v>0</v>
      </c>
      <c r="U31" s="669">
        <f>'02 CH'!P19</f>
        <v>0</v>
      </c>
      <c r="V31" s="669">
        <f>'03CH'!T20</f>
        <v>0</v>
      </c>
      <c r="W31" s="669">
        <f t="shared" si="10"/>
        <v>0</v>
      </c>
      <c r="X31" s="671"/>
      <c r="Y31" s="671"/>
    </row>
    <row r="32" spans="1:25" x14ac:dyDescent="0.2">
      <c r="A32" s="654">
        <v>9</v>
      </c>
      <c r="B32" s="657" t="s">
        <v>352</v>
      </c>
      <c r="C32" s="656">
        <f>'02 CH'!Q10</f>
        <v>1253.8399999999999</v>
      </c>
      <c r="D32" s="656">
        <f>'03CH'!U10</f>
        <v>1253.81</v>
      </c>
      <c r="E32" s="656">
        <f>'03CH'!U10</f>
        <v>1253.81</v>
      </c>
      <c r="F32" s="662">
        <f>'02 CH'!Q12</f>
        <v>1898.99</v>
      </c>
      <c r="G32" s="663">
        <f>'03CH'!U12</f>
        <v>1828.5250000000001</v>
      </c>
      <c r="H32" s="663">
        <f t="shared" si="5"/>
        <v>-70.464999999999918</v>
      </c>
      <c r="I32" s="647">
        <f>'02 CH'!Q13</f>
        <v>423.11</v>
      </c>
      <c r="J32" s="647">
        <f>'03CH'!U13</f>
        <v>390.21000000000004</v>
      </c>
      <c r="K32" s="647">
        <f t="shared" si="6"/>
        <v>-32.899999999999977</v>
      </c>
      <c r="L32" s="666">
        <f>'02 CH'!Q16</f>
        <v>11665.127316</v>
      </c>
      <c r="M32" s="666">
        <f>'03CH'!U16</f>
        <v>11774.185815999999</v>
      </c>
      <c r="N32" s="666">
        <f t="shared" si="7"/>
        <v>109.05849999999919</v>
      </c>
      <c r="O32" s="641">
        <f>'02 CH'!Q14</f>
        <v>1424.654761</v>
      </c>
      <c r="P32" s="641">
        <f>'03CH'!U14</f>
        <v>1424.654761</v>
      </c>
      <c r="Q32" s="641">
        <f t="shared" si="8"/>
        <v>0</v>
      </c>
      <c r="R32" s="636">
        <f>'02 CH'!Q17</f>
        <v>0</v>
      </c>
      <c r="S32" s="636">
        <f>'03CH'!U18</f>
        <v>0</v>
      </c>
      <c r="T32" s="636">
        <f t="shared" si="9"/>
        <v>0</v>
      </c>
      <c r="U32" s="669">
        <f>'02 CH'!Q19</f>
        <v>0</v>
      </c>
      <c r="V32" s="669">
        <f>'03CH'!U20</f>
        <v>0</v>
      </c>
      <c r="W32" s="669">
        <f t="shared" si="10"/>
        <v>0</v>
      </c>
      <c r="X32" s="671"/>
      <c r="Y32" s="671"/>
    </row>
    <row r="33" spans="1:25" x14ac:dyDescent="0.25">
      <c r="A33" s="654">
        <v>10</v>
      </c>
      <c r="B33" s="658"/>
      <c r="C33" s="656"/>
      <c r="D33" s="656"/>
      <c r="E33" s="656">
        <f>'03CH'!V10</f>
        <v>0</v>
      </c>
      <c r="F33" s="662"/>
      <c r="G33" s="663">
        <f>'03CH'!V12</f>
        <v>0</v>
      </c>
      <c r="H33" s="663">
        <f t="shared" si="5"/>
        <v>0</v>
      </c>
      <c r="I33" s="647"/>
      <c r="J33" s="647">
        <f>'03CH'!V13</f>
        <v>0</v>
      </c>
      <c r="K33" s="647">
        <f t="shared" si="6"/>
        <v>0</v>
      </c>
      <c r="L33" s="666"/>
      <c r="M33" s="666">
        <f>'03CH'!V16</f>
        <v>0</v>
      </c>
      <c r="N33" s="666">
        <f t="shared" si="7"/>
        <v>0</v>
      </c>
      <c r="O33" s="641"/>
      <c r="P33" s="641">
        <f>'03CH'!V14</f>
        <v>0</v>
      </c>
      <c r="Q33" s="641">
        <f t="shared" si="8"/>
        <v>0</v>
      </c>
      <c r="R33" s="636"/>
      <c r="S33" s="636">
        <f>'03CH'!V18</f>
        <v>0</v>
      </c>
      <c r="T33" s="636">
        <f t="shared" si="9"/>
        <v>0</v>
      </c>
      <c r="U33" s="669" t="e">
        <f>'02 CH'!#REF!</f>
        <v>#REF!</v>
      </c>
      <c r="V33" s="669">
        <f>'03CH'!V20</f>
        <v>0</v>
      </c>
      <c r="W33" s="669" t="e">
        <f t="shared" si="10"/>
        <v>#REF!</v>
      </c>
      <c r="X33" s="671"/>
      <c r="Y33" s="671"/>
    </row>
    <row r="34" spans="1:25" x14ac:dyDescent="0.25">
      <c r="A34" s="654">
        <v>11</v>
      </c>
      <c r="B34" s="658"/>
      <c r="C34" s="656"/>
      <c r="D34" s="656"/>
      <c r="E34" s="656">
        <f>'03CH'!W10</f>
        <v>0</v>
      </c>
      <c r="F34" s="662"/>
      <c r="G34" s="663">
        <f>'03CH'!W12</f>
        <v>0</v>
      </c>
      <c r="H34" s="663">
        <f t="shared" si="5"/>
        <v>0</v>
      </c>
      <c r="I34" s="647"/>
      <c r="J34" s="647">
        <f>'03CH'!W13</f>
        <v>0</v>
      </c>
      <c r="K34" s="647">
        <f t="shared" si="6"/>
        <v>0</v>
      </c>
      <c r="L34" s="666"/>
      <c r="M34" s="666">
        <f>'03CH'!W16</f>
        <v>0</v>
      </c>
      <c r="N34" s="666">
        <f t="shared" si="7"/>
        <v>0</v>
      </c>
      <c r="O34" s="641"/>
      <c r="P34" s="641">
        <f>'03CH'!W14</f>
        <v>0</v>
      </c>
      <c r="Q34" s="641">
        <f t="shared" si="8"/>
        <v>0</v>
      </c>
      <c r="R34" s="636"/>
      <c r="S34" s="636">
        <f>'03CH'!W18</f>
        <v>0</v>
      </c>
      <c r="T34" s="636">
        <f t="shared" si="9"/>
        <v>0</v>
      </c>
      <c r="U34" s="669" t="e">
        <f>'02 CH'!#REF!</f>
        <v>#REF!</v>
      </c>
      <c r="V34" s="669">
        <f>'03CH'!W20</f>
        <v>0</v>
      </c>
      <c r="W34" s="669" t="e">
        <f t="shared" si="10"/>
        <v>#REF!</v>
      </c>
      <c r="X34" s="671"/>
      <c r="Y34" s="671"/>
    </row>
    <row r="35" spans="1:25" x14ac:dyDescent="0.25">
      <c r="A35" s="654">
        <v>12</v>
      </c>
      <c r="B35" s="658"/>
      <c r="C35" s="656"/>
      <c r="D35" s="656"/>
      <c r="E35" s="656">
        <f>'03CH'!X10</f>
        <v>0</v>
      </c>
      <c r="F35" s="662"/>
      <c r="G35" s="663">
        <f>'03CH'!X12</f>
        <v>0</v>
      </c>
      <c r="H35" s="663">
        <f t="shared" si="5"/>
        <v>0</v>
      </c>
      <c r="I35" s="647"/>
      <c r="J35" s="647">
        <f>'03CH'!X13</f>
        <v>0</v>
      </c>
      <c r="K35" s="647">
        <f t="shared" si="6"/>
        <v>0</v>
      </c>
      <c r="L35" s="666"/>
      <c r="M35" s="666">
        <f>'03CH'!X16</f>
        <v>0</v>
      </c>
      <c r="N35" s="666">
        <f t="shared" si="7"/>
        <v>0</v>
      </c>
      <c r="O35" s="641"/>
      <c r="P35" s="641">
        <f>'03CH'!X14</f>
        <v>0</v>
      </c>
      <c r="Q35" s="641">
        <f t="shared" si="8"/>
        <v>0</v>
      </c>
      <c r="R35" s="636"/>
      <c r="S35" s="636">
        <f>'03CH'!X18</f>
        <v>0</v>
      </c>
      <c r="T35" s="636">
        <f t="shared" si="9"/>
        <v>0</v>
      </c>
      <c r="U35" s="669" t="e">
        <f>'02 CH'!#REF!</f>
        <v>#REF!</v>
      </c>
      <c r="V35" s="669">
        <f>'03CH'!X20</f>
        <v>0</v>
      </c>
      <c r="W35" s="669" t="e">
        <f t="shared" si="10"/>
        <v>#REF!</v>
      </c>
      <c r="X35" s="671"/>
      <c r="Y35" s="671"/>
    </row>
    <row r="36" spans="1:25" x14ac:dyDescent="0.25">
      <c r="A36" s="654">
        <v>13</v>
      </c>
      <c r="B36" s="658"/>
      <c r="C36" s="656"/>
      <c r="D36" s="656"/>
      <c r="E36" s="656">
        <f>'03CH'!Y10</f>
        <v>0</v>
      </c>
      <c r="F36" s="662"/>
      <c r="G36" s="663">
        <f>'03CH'!Y12</f>
        <v>0</v>
      </c>
      <c r="H36" s="663">
        <f t="shared" si="5"/>
        <v>0</v>
      </c>
      <c r="I36" s="647"/>
      <c r="J36" s="647">
        <f>'03CH'!Y13</f>
        <v>0</v>
      </c>
      <c r="K36" s="647">
        <f t="shared" si="6"/>
        <v>0</v>
      </c>
      <c r="L36" s="666"/>
      <c r="M36" s="666">
        <f>'03CH'!Y16</f>
        <v>0</v>
      </c>
      <c r="N36" s="666">
        <f t="shared" si="7"/>
        <v>0</v>
      </c>
      <c r="O36" s="641"/>
      <c r="P36" s="641">
        <f>'03CH'!Y14</f>
        <v>0</v>
      </c>
      <c r="Q36" s="641">
        <f t="shared" si="8"/>
        <v>0</v>
      </c>
      <c r="R36" s="636"/>
      <c r="S36" s="636">
        <f>'03CH'!Y18</f>
        <v>0</v>
      </c>
      <c r="T36" s="636">
        <f t="shared" si="9"/>
        <v>0</v>
      </c>
      <c r="U36" s="669" t="e">
        <f>'02 CH'!#REF!</f>
        <v>#REF!</v>
      </c>
      <c r="V36" s="669">
        <f>'03CH'!Y20</f>
        <v>0</v>
      </c>
      <c r="W36" s="669" t="e">
        <f t="shared" si="10"/>
        <v>#REF!</v>
      </c>
      <c r="X36" s="671"/>
      <c r="Y36" s="671"/>
    </row>
    <row r="37" spans="1:25" x14ac:dyDescent="0.25">
      <c r="A37" s="654">
        <v>14</v>
      </c>
      <c r="B37" s="658"/>
      <c r="C37" s="656"/>
      <c r="D37" s="656"/>
      <c r="E37" s="656">
        <f>'03CH'!Z10</f>
        <v>0</v>
      </c>
      <c r="F37" s="662"/>
      <c r="G37" s="663">
        <f>'03CH'!Z12</f>
        <v>0</v>
      </c>
      <c r="H37" s="663">
        <f t="shared" si="5"/>
        <v>0</v>
      </c>
      <c r="I37" s="647"/>
      <c r="J37" s="647">
        <f>'03CH'!Z13</f>
        <v>0</v>
      </c>
      <c r="K37" s="647">
        <f t="shared" si="6"/>
        <v>0</v>
      </c>
      <c r="L37" s="666"/>
      <c r="M37" s="666">
        <f>'03CH'!Z16</f>
        <v>0</v>
      </c>
      <c r="N37" s="666">
        <f t="shared" si="7"/>
        <v>0</v>
      </c>
      <c r="O37" s="641"/>
      <c r="P37" s="641">
        <f>'03CH'!Z14</f>
        <v>0</v>
      </c>
      <c r="Q37" s="641">
        <f t="shared" si="8"/>
        <v>0</v>
      </c>
      <c r="R37" s="636"/>
      <c r="S37" s="636">
        <f>'03CH'!Z18</f>
        <v>0</v>
      </c>
      <c r="T37" s="636">
        <f t="shared" si="9"/>
        <v>0</v>
      </c>
      <c r="U37" s="669" t="e">
        <f>'02 CH'!#REF!</f>
        <v>#REF!</v>
      </c>
      <c r="V37" s="669">
        <f>'03CH'!Z20</f>
        <v>0</v>
      </c>
      <c r="W37" s="669" t="e">
        <f t="shared" si="10"/>
        <v>#REF!</v>
      </c>
      <c r="X37" s="671"/>
      <c r="Y37" s="671"/>
    </row>
    <row r="38" spans="1:25" x14ac:dyDescent="0.25">
      <c r="A38" s="654">
        <v>15</v>
      </c>
      <c r="B38" s="658"/>
      <c r="C38" s="656"/>
      <c r="D38" s="656"/>
      <c r="E38" s="656">
        <f>'03CH'!AA10</f>
        <v>0</v>
      </c>
      <c r="F38" s="662"/>
      <c r="G38" s="663">
        <f>'03CH'!AA12</f>
        <v>0</v>
      </c>
      <c r="H38" s="663">
        <f t="shared" si="5"/>
        <v>0</v>
      </c>
      <c r="I38" s="647"/>
      <c r="J38" s="647">
        <f>'03CH'!AA13</f>
        <v>0</v>
      </c>
      <c r="K38" s="647">
        <f t="shared" si="6"/>
        <v>0</v>
      </c>
      <c r="L38" s="666"/>
      <c r="M38" s="666">
        <f>'03CH'!AA16</f>
        <v>0</v>
      </c>
      <c r="N38" s="666">
        <f t="shared" si="7"/>
        <v>0</v>
      </c>
      <c r="O38" s="641"/>
      <c r="P38" s="641">
        <f>'03CH'!AA14</f>
        <v>0</v>
      </c>
      <c r="Q38" s="641">
        <f t="shared" si="8"/>
        <v>0</v>
      </c>
      <c r="R38" s="636"/>
      <c r="S38" s="636">
        <f>'03CH'!AA18</f>
        <v>0</v>
      </c>
      <c r="T38" s="636">
        <f t="shared" si="9"/>
        <v>0</v>
      </c>
      <c r="U38" s="669" t="e">
        <f>'02 CH'!#REF!</f>
        <v>#REF!</v>
      </c>
      <c r="V38" s="669">
        <f>'03CH'!AA20</f>
        <v>0</v>
      </c>
      <c r="W38" s="669" t="e">
        <f t="shared" si="10"/>
        <v>#REF!</v>
      </c>
      <c r="X38" s="671"/>
      <c r="Y38" s="671"/>
    </row>
    <row r="39" spans="1:25" x14ac:dyDescent="0.25">
      <c r="A39" s="659"/>
      <c r="B39" s="659" t="s">
        <v>262</v>
      </c>
      <c r="C39" s="660">
        <f t="shared" ref="C39:W39" si="11">SUM(C24:C38)</f>
        <v>7229.464798</v>
      </c>
      <c r="D39" s="660">
        <f t="shared" si="11"/>
        <v>7221.0647979999994</v>
      </c>
      <c r="E39" s="660">
        <f t="shared" si="11"/>
        <v>7221.0647979999994</v>
      </c>
      <c r="F39" s="664">
        <f t="shared" si="11"/>
        <v>22548.647397999997</v>
      </c>
      <c r="G39" s="664">
        <f t="shared" si="11"/>
        <v>21354.825398000001</v>
      </c>
      <c r="H39" s="664">
        <f t="shared" si="11"/>
        <v>-1193.8220000000008</v>
      </c>
      <c r="I39" s="652">
        <f t="shared" si="11"/>
        <v>3836.9000000000005</v>
      </c>
      <c r="J39" s="652">
        <f t="shared" si="11"/>
        <v>3547.0699999999997</v>
      </c>
      <c r="K39" s="652">
        <f t="shared" si="11"/>
        <v>-289.83</v>
      </c>
      <c r="L39" s="667">
        <f t="shared" si="11"/>
        <v>41041.184689000002</v>
      </c>
      <c r="M39" s="667">
        <f t="shared" si="11"/>
        <v>41390.531189000001</v>
      </c>
      <c r="N39" s="667">
        <f t="shared" si="11"/>
        <v>349.34649999999874</v>
      </c>
      <c r="O39" s="644">
        <f t="shared" si="11"/>
        <v>5168.4040290000003</v>
      </c>
      <c r="P39" s="644">
        <f>SUM(P24:P38)</f>
        <v>5168.4040290000003</v>
      </c>
      <c r="Q39" s="644">
        <f t="shared" si="11"/>
        <v>0</v>
      </c>
      <c r="R39" s="651">
        <f t="shared" si="11"/>
        <v>43.334575000000001</v>
      </c>
      <c r="S39" s="651">
        <f t="shared" si="11"/>
        <v>41.334575000000001</v>
      </c>
      <c r="T39" s="651">
        <f t="shared" si="11"/>
        <v>-2</v>
      </c>
      <c r="U39" s="670" t="e">
        <f t="shared" si="11"/>
        <v>#REF!</v>
      </c>
      <c r="V39" s="670">
        <f t="shared" si="11"/>
        <v>240.87478300000001</v>
      </c>
      <c r="W39" s="670" t="e">
        <f t="shared" si="11"/>
        <v>#REF!</v>
      </c>
      <c r="X39" s="673"/>
      <c r="Y39" s="673"/>
    </row>
    <row r="41" spans="1:25" ht="12.75" customHeight="1" x14ac:dyDescent="0.25">
      <c r="A41" s="1255" t="s">
        <v>107</v>
      </c>
      <c r="B41" s="1255" t="s">
        <v>246</v>
      </c>
      <c r="C41" s="1256" t="str">
        <f>'02 CH'!B21</f>
        <v>Đất quốc phòng</v>
      </c>
      <c r="D41" s="1257"/>
      <c r="E41" s="1258"/>
      <c r="F41" s="1259" t="str">
        <f>'02 CH'!B22</f>
        <v>Đất an ninh</v>
      </c>
      <c r="G41" s="1259"/>
      <c r="H41" s="1259"/>
      <c r="I41" s="1240" t="str">
        <f>'02 CH'!B25</f>
        <v>Đất thương mại, dịch vụ</v>
      </c>
      <c r="J41" s="1240"/>
      <c r="K41" s="1240"/>
      <c r="L41" s="1237" t="str">
        <f>'02 CH'!B26</f>
        <v>Đất cơ sở sản xuất phi nông nghiệp</v>
      </c>
      <c r="M41" s="1238"/>
      <c r="N41" s="1239"/>
      <c r="O41" s="1226" t="str">
        <f>'02 CH'!B28</f>
        <v>Đất phát triển hạ tầng cấp quốc gia, cấp tỉnh, cấp huyện, cấp xã</v>
      </c>
      <c r="P41" s="1226"/>
      <c r="Q41" s="1226"/>
      <c r="R41" s="1227" t="str">
        <f>'02 CH'!B40</f>
        <v>Đất có di tích lịch sử - văn hóa</v>
      </c>
      <c r="S41" s="1228"/>
      <c r="T41" s="1229"/>
      <c r="U41" s="1235" t="str">
        <f>'02 CH'!B41</f>
        <v>Đất danh lam thắng cảnh</v>
      </c>
      <c r="V41" s="1235"/>
      <c r="W41" s="1235"/>
      <c r="X41" s="671"/>
      <c r="Y41" s="671"/>
    </row>
    <row r="42" spans="1:25" ht="38.25" x14ac:dyDescent="0.25">
      <c r="A42" s="1255"/>
      <c r="B42" s="1255"/>
      <c r="C42" s="653" t="str">
        <f>C23</f>
        <v>HT, 2020</v>
      </c>
      <c r="D42" s="653" t="str">
        <f>D23</f>
        <v>Quy hoạch 2030</v>
      </c>
      <c r="E42" s="653" t="str">
        <f>E23</f>
        <v>QH 2030/HT 2020</v>
      </c>
      <c r="F42" s="661" t="str">
        <f>C42</f>
        <v>HT, 2020</v>
      </c>
      <c r="G42" s="661" t="str">
        <f>D42</f>
        <v>Quy hoạch 2030</v>
      </c>
      <c r="H42" s="661" t="str">
        <f>E42</f>
        <v>QH 2030/HT 2020</v>
      </c>
      <c r="I42" s="645" t="str">
        <f>F42</f>
        <v>HT, 2020</v>
      </c>
      <c r="J42" s="645" t="str">
        <f>D42</f>
        <v>Quy hoạch 2030</v>
      </c>
      <c r="K42" s="645" t="str">
        <f>E42</f>
        <v>QH 2030/HT 2020</v>
      </c>
      <c r="L42" s="665" t="str">
        <f t="shared" ref="L42:U42" si="12">I42</f>
        <v>HT, 2020</v>
      </c>
      <c r="M42" s="665" t="str">
        <f t="shared" si="12"/>
        <v>Quy hoạch 2030</v>
      </c>
      <c r="N42" s="665" t="str">
        <f t="shared" si="12"/>
        <v>QH 2030/HT 2020</v>
      </c>
      <c r="O42" s="640" t="str">
        <f t="shared" si="12"/>
        <v>HT, 2020</v>
      </c>
      <c r="P42" s="640" t="str">
        <f t="shared" si="12"/>
        <v>Quy hoạch 2030</v>
      </c>
      <c r="Q42" s="640" t="str">
        <f t="shared" si="12"/>
        <v>QH 2030/HT 2020</v>
      </c>
      <c r="R42" s="633" t="str">
        <f t="shared" si="12"/>
        <v>HT, 2020</v>
      </c>
      <c r="S42" s="633" t="str">
        <f t="shared" si="12"/>
        <v>Quy hoạch 2030</v>
      </c>
      <c r="T42" s="633" t="str">
        <f t="shared" si="12"/>
        <v>QH 2030/HT 2020</v>
      </c>
      <c r="U42" s="668" t="str">
        <f t="shared" si="12"/>
        <v>HT, 2020</v>
      </c>
      <c r="V42" s="668" t="str">
        <f>J42</f>
        <v>Quy hoạch 2030</v>
      </c>
      <c r="W42" s="668" t="str">
        <f>T42</f>
        <v>QH 2030/HT 2020</v>
      </c>
      <c r="X42" s="672"/>
      <c r="Y42" s="672"/>
    </row>
    <row r="43" spans="1:25" x14ac:dyDescent="0.2">
      <c r="A43" s="654">
        <v>1</v>
      </c>
      <c r="B43" s="655" t="s">
        <v>344</v>
      </c>
      <c r="C43" s="656">
        <f>'02 CH'!I21</f>
        <v>0</v>
      </c>
      <c r="D43" s="656">
        <f>'03CH'!M22</f>
        <v>0</v>
      </c>
      <c r="E43" s="656">
        <f>D43-C43</f>
        <v>0</v>
      </c>
      <c r="F43" s="663">
        <f>'02 CH'!I22</f>
        <v>0</v>
      </c>
      <c r="G43" s="663">
        <f>'03CH'!M23</f>
        <v>0.05</v>
      </c>
      <c r="H43" s="663">
        <f t="shared" ref="H43:H57" si="13">G43-F43</f>
        <v>0.05</v>
      </c>
      <c r="I43" s="647">
        <f>'02 CH'!I25</f>
        <v>0</v>
      </c>
      <c r="J43" s="647">
        <f>'03CH'!M26</f>
        <v>0.61</v>
      </c>
      <c r="K43" s="647">
        <f>J43-I43</f>
        <v>0.61</v>
      </c>
      <c r="L43" s="666">
        <f>'02 CH'!I26</f>
        <v>0</v>
      </c>
      <c r="M43" s="666">
        <f>'03CH'!M27</f>
        <v>0.2</v>
      </c>
      <c r="N43" s="666">
        <f>M43-L43</f>
        <v>0.2</v>
      </c>
      <c r="O43" s="641">
        <f>'02 CH'!I28</f>
        <v>82.85</v>
      </c>
      <c r="P43" s="641">
        <f>'03CH'!M29</f>
        <v>87.191877777777762</v>
      </c>
      <c r="Q43" s="641">
        <f>P43-O43</f>
        <v>4.3418777777777677</v>
      </c>
      <c r="R43" s="636">
        <f>'02 CH'!I40</f>
        <v>0</v>
      </c>
      <c r="S43" s="636">
        <f>'03CH'!M41</f>
        <v>0</v>
      </c>
      <c r="T43" s="636">
        <f>S43-R43</f>
        <v>0</v>
      </c>
      <c r="U43" s="669">
        <f>'02 CH'!I41</f>
        <v>0</v>
      </c>
      <c r="V43" s="669">
        <f>'03CH'!M42</f>
        <v>0</v>
      </c>
      <c r="W43" s="669">
        <f>V43-U43</f>
        <v>0</v>
      </c>
      <c r="X43" s="671"/>
      <c r="Y43" s="671"/>
    </row>
    <row r="44" spans="1:25" x14ac:dyDescent="0.2">
      <c r="A44" s="654">
        <v>2</v>
      </c>
      <c r="B44" s="657" t="s">
        <v>345</v>
      </c>
      <c r="C44" s="656">
        <f>'02 CH'!J21</f>
        <v>0</v>
      </c>
      <c r="D44" s="656">
        <f>'03CH'!N22</f>
        <v>0</v>
      </c>
      <c r="E44" s="656">
        <f t="shared" ref="E44:E57" si="14">D44-C44</f>
        <v>0</v>
      </c>
      <c r="F44" s="663">
        <f>'02 CH'!J22</f>
        <v>2.2799999999999998</v>
      </c>
      <c r="G44" s="663">
        <f>'03CH'!N23</f>
        <v>2.3299999999999996</v>
      </c>
      <c r="H44" s="663">
        <f t="shared" si="13"/>
        <v>4.9999999999999822E-2</v>
      </c>
      <c r="I44" s="647">
        <f>'02 CH'!J25</f>
        <v>0.58015799999999995</v>
      </c>
      <c r="J44" s="647">
        <f>'03CH'!N26</f>
        <v>9.7801580000000001</v>
      </c>
      <c r="K44" s="647">
        <f t="shared" ref="K44:K57" si="15">J44-I44</f>
        <v>9.1999999999999993</v>
      </c>
      <c r="L44" s="666">
        <f>'02 CH'!J26</f>
        <v>1.1003320000000001</v>
      </c>
      <c r="M44" s="666">
        <f>'03CH'!N27</f>
        <v>1.250332</v>
      </c>
      <c r="N44" s="666">
        <f t="shared" ref="N44:N57" si="16">M44-L44</f>
        <v>0.14999999999999991</v>
      </c>
      <c r="O44" s="641">
        <f>'02 CH'!J28</f>
        <v>137.16999999999999</v>
      </c>
      <c r="P44" s="641">
        <f>'03CH'!N29</f>
        <v>147.05187777777775</v>
      </c>
      <c r="Q44" s="641">
        <f t="shared" ref="Q44:Q57" si="17">P44-O44</f>
        <v>9.8818777777777598</v>
      </c>
      <c r="R44" s="636">
        <f>'02 CH'!J40</f>
        <v>0</v>
      </c>
      <c r="S44" s="636">
        <f>'03CH'!N41</f>
        <v>0</v>
      </c>
      <c r="T44" s="636">
        <f t="shared" ref="T44:T57" si="18">S44-R44</f>
        <v>0</v>
      </c>
      <c r="U44" s="669">
        <f>'02 CH'!J41</f>
        <v>0</v>
      </c>
      <c r="V44" s="669">
        <f>'03CH'!N42</f>
        <v>0</v>
      </c>
      <c r="W44" s="669">
        <f t="shared" ref="W44:W57" si="19">V44-U44</f>
        <v>0</v>
      </c>
      <c r="X44" s="671"/>
      <c r="Y44" s="671"/>
    </row>
    <row r="45" spans="1:25" x14ac:dyDescent="0.2">
      <c r="A45" s="654">
        <v>3</v>
      </c>
      <c r="B45" s="657" t="s">
        <v>346</v>
      </c>
      <c r="C45" s="656">
        <f>'02 CH'!K21</f>
        <v>7.2034339999999997</v>
      </c>
      <c r="D45" s="656">
        <f>'03CH'!O22</f>
        <v>7.2034339999999997</v>
      </c>
      <c r="E45" s="656">
        <f t="shared" si="14"/>
        <v>0</v>
      </c>
      <c r="F45" s="663">
        <f>'02 CH'!K22</f>
        <v>0</v>
      </c>
      <c r="G45" s="663">
        <f>'03CH'!O23</f>
        <v>0.05</v>
      </c>
      <c r="H45" s="663">
        <f t="shared" si="13"/>
        <v>0.05</v>
      </c>
      <c r="I45" s="647">
        <f>'02 CH'!K25</f>
        <v>0.27014500000000002</v>
      </c>
      <c r="J45" s="647">
        <f>'03CH'!O26</f>
        <v>1.380145</v>
      </c>
      <c r="K45" s="647">
        <f t="shared" si="15"/>
        <v>1.1099999999999999</v>
      </c>
      <c r="L45" s="666">
        <f>'02 CH'!K26</f>
        <v>0.404617</v>
      </c>
      <c r="M45" s="666">
        <f>'03CH'!O27</f>
        <v>0.50461699999999998</v>
      </c>
      <c r="N45" s="666">
        <f t="shared" si="16"/>
        <v>9.9999999999999978E-2</v>
      </c>
      <c r="O45" s="641">
        <f>'02 CH'!K28</f>
        <v>105.03</v>
      </c>
      <c r="P45" s="641">
        <f>'03CH'!O29</f>
        <v>389.3118777777778</v>
      </c>
      <c r="Q45" s="641">
        <f t="shared" si="17"/>
        <v>284.28187777777782</v>
      </c>
      <c r="R45" s="636">
        <f>'02 CH'!K40</f>
        <v>0</v>
      </c>
      <c r="S45" s="636">
        <f>'03CH'!O41</f>
        <v>0</v>
      </c>
      <c r="T45" s="636">
        <f t="shared" si="18"/>
        <v>0</v>
      </c>
      <c r="U45" s="669">
        <f>'02 CH'!K41</f>
        <v>0</v>
      </c>
      <c r="V45" s="669">
        <f>'03CH'!O42</f>
        <v>0</v>
      </c>
      <c r="W45" s="669">
        <f t="shared" si="19"/>
        <v>0</v>
      </c>
      <c r="X45" s="671"/>
      <c r="Y45" s="671"/>
    </row>
    <row r="46" spans="1:25" x14ac:dyDescent="0.2">
      <c r="A46" s="654">
        <v>4</v>
      </c>
      <c r="B46" s="657" t="s">
        <v>347</v>
      </c>
      <c r="C46" s="656">
        <f>'02 CH'!L21</f>
        <v>0</v>
      </c>
      <c r="D46" s="656">
        <f>'03CH'!P22</f>
        <v>0</v>
      </c>
      <c r="E46" s="656">
        <f t="shared" si="14"/>
        <v>0</v>
      </c>
      <c r="F46" s="663">
        <f>'02 CH'!L22</f>
        <v>0</v>
      </c>
      <c r="G46" s="663">
        <f>'03CH'!P23</f>
        <v>0.05</v>
      </c>
      <c r="H46" s="663">
        <f t="shared" si="13"/>
        <v>0.05</v>
      </c>
      <c r="I46" s="647">
        <f>'02 CH'!L25</f>
        <v>0.24434700000000001</v>
      </c>
      <c r="J46" s="647">
        <f>'03CH'!P26</f>
        <v>0.85434699999999997</v>
      </c>
      <c r="K46" s="647">
        <f t="shared" si="15"/>
        <v>0.61</v>
      </c>
      <c r="L46" s="666">
        <f>'02 CH'!L26</f>
        <v>2.084562</v>
      </c>
      <c r="M46" s="666">
        <f>'03CH'!P27</f>
        <v>2.084562</v>
      </c>
      <c r="N46" s="666">
        <f t="shared" si="16"/>
        <v>0</v>
      </c>
      <c r="O46" s="641">
        <f>'02 CH'!L28</f>
        <v>72.599999999999994</v>
      </c>
      <c r="P46" s="641">
        <f>'03CH'!P29</f>
        <v>289.64187777777778</v>
      </c>
      <c r="Q46" s="641">
        <f t="shared" si="17"/>
        <v>217.04187777777778</v>
      </c>
      <c r="R46" s="636">
        <f>'02 CH'!L40</f>
        <v>0</v>
      </c>
      <c r="S46" s="636">
        <f>'03CH'!P41</f>
        <v>0</v>
      </c>
      <c r="T46" s="636">
        <f t="shared" si="18"/>
        <v>0</v>
      </c>
      <c r="U46" s="669">
        <f>'02 CH'!L41</f>
        <v>0</v>
      </c>
      <c r="V46" s="669">
        <f>'03CH'!P42</f>
        <v>0</v>
      </c>
      <c r="W46" s="669">
        <f t="shared" si="19"/>
        <v>0</v>
      </c>
      <c r="X46" s="671"/>
      <c r="Y46" s="671"/>
    </row>
    <row r="47" spans="1:25" x14ac:dyDescent="0.2">
      <c r="A47" s="654">
        <v>5</v>
      </c>
      <c r="B47" s="657" t="s">
        <v>348</v>
      </c>
      <c r="C47" s="656">
        <f>'02 CH'!M21</f>
        <v>20.368283000000002</v>
      </c>
      <c r="D47" s="656">
        <f>'03CH'!Q22</f>
        <v>20.368283000000002</v>
      </c>
      <c r="E47" s="656">
        <f t="shared" si="14"/>
        <v>0</v>
      </c>
      <c r="F47" s="663">
        <f>'02 CH'!M22</f>
        <v>0</v>
      </c>
      <c r="G47" s="663">
        <f>'03CH'!Q23</f>
        <v>0.05</v>
      </c>
      <c r="H47" s="663">
        <f t="shared" si="13"/>
        <v>0.05</v>
      </c>
      <c r="I47" s="647">
        <f>'02 CH'!M25</f>
        <v>0.36529499999999998</v>
      </c>
      <c r="J47" s="647">
        <f>'03CH'!Q26</f>
        <v>0.97529500000000002</v>
      </c>
      <c r="K47" s="647">
        <f t="shared" si="15"/>
        <v>0.6100000000000001</v>
      </c>
      <c r="L47" s="666">
        <f>'02 CH'!M26</f>
        <v>9.1199999999999974</v>
      </c>
      <c r="M47" s="666">
        <f>'03CH'!Q27</f>
        <v>11.119999999999997</v>
      </c>
      <c r="N47" s="666">
        <f t="shared" si="16"/>
        <v>2</v>
      </c>
      <c r="O47" s="641">
        <f>'02 CH'!M28</f>
        <v>231.84</v>
      </c>
      <c r="P47" s="641">
        <f>'03CH'!Q29</f>
        <v>450.28187777777777</v>
      </c>
      <c r="Q47" s="641">
        <f t="shared" si="17"/>
        <v>218.44187777777776</v>
      </c>
      <c r="R47" s="636">
        <f>'02 CH'!M40</f>
        <v>0</v>
      </c>
      <c r="S47" s="636">
        <f>'03CH'!Q41</f>
        <v>0</v>
      </c>
      <c r="T47" s="636">
        <f t="shared" si="18"/>
        <v>0</v>
      </c>
      <c r="U47" s="669">
        <f>'02 CH'!M41</f>
        <v>0</v>
      </c>
      <c r="V47" s="669">
        <f>'03CH'!Q42</f>
        <v>0</v>
      </c>
      <c r="W47" s="669">
        <f t="shared" si="19"/>
        <v>0</v>
      </c>
      <c r="X47" s="671"/>
      <c r="Y47" s="671"/>
    </row>
    <row r="48" spans="1:25" x14ac:dyDescent="0.2">
      <c r="A48" s="654">
        <v>6</v>
      </c>
      <c r="B48" s="657" t="s">
        <v>349</v>
      </c>
      <c r="C48" s="656">
        <f>'02 CH'!N21</f>
        <v>0</v>
      </c>
      <c r="D48" s="656">
        <f>'03CH'!R22</f>
        <v>0</v>
      </c>
      <c r="E48" s="656">
        <f t="shared" si="14"/>
        <v>0</v>
      </c>
      <c r="F48" s="663">
        <f>'02 CH'!N22</f>
        <v>0</v>
      </c>
      <c r="G48" s="663">
        <f>'03CH'!R23</f>
        <v>0.05</v>
      </c>
      <c r="H48" s="663">
        <f t="shared" si="13"/>
        <v>0.05</v>
      </c>
      <c r="I48" s="647">
        <f>'02 CH'!N25</f>
        <v>0.162799</v>
      </c>
      <c r="J48" s="647">
        <f>'03CH'!R26</f>
        <v>0.77279900000000001</v>
      </c>
      <c r="K48" s="647">
        <f t="shared" si="15"/>
        <v>0.61</v>
      </c>
      <c r="L48" s="666">
        <f>'02 CH'!N26</f>
        <v>5.5906999999999998E-2</v>
      </c>
      <c r="M48" s="666">
        <f>'03CH'!R27</f>
        <v>0.15590700000000002</v>
      </c>
      <c r="N48" s="666">
        <f t="shared" si="16"/>
        <v>0.10000000000000002</v>
      </c>
      <c r="O48" s="641">
        <f>'02 CH'!N28</f>
        <v>42.94</v>
      </c>
      <c r="P48" s="641">
        <f>'03CH'!R29</f>
        <v>91.208544444444442</v>
      </c>
      <c r="Q48" s="641">
        <f t="shared" si="17"/>
        <v>48.268544444444444</v>
      </c>
      <c r="R48" s="636">
        <f>'02 CH'!N40</f>
        <v>0</v>
      </c>
      <c r="S48" s="636">
        <f>'03CH'!R41</f>
        <v>0</v>
      </c>
      <c r="T48" s="636">
        <f t="shared" si="18"/>
        <v>0</v>
      </c>
      <c r="U48" s="669">
        <f>'02 CH'!N41</f>
        <v>0</v>
      </c>
      <c r="V48" s="669">
        <f>'03CH'!R42</f>
        <v>0</v>
      </c>
      <c r="W48" s="669">
        <f t="shared" si="19"/>
        <v>0</v>
      </c>
      <c r="X48" s="671"/>
      <c r="Y48" s="671"/>
    </row>
    <row r="49" spans="1:25" x14ac:dyDescent="0.2">
      <c r="A49" s="654">
        <v>7</v>
      </c>
      <c r="B49" s="657" t="s">
        <v>350</v>
      </c>
      <c r="C49" s="656">
        <f>'02 CH'!O21</f>
        <v>0</v>
      </c>
      <c r="D49" s="656">
        <f>'03CH'!S22</f>
        <v>0</v>
      </c>
      <c r="E49" s="656">
        <f t="shared" si="14"/>
        <v>0</v>
      </c>
      <c r="F49" s="663">
        <f>'02 CH'!O22</f>
        <v>0</v>
      </c>
      <c r="G49" s="663">
        <f>'03CH'!S23</f>
        <v>0.05</v>
      </c>
      <c r="H49" s="663">
        <f t="shared" si="13"/>
        <v>0.05</v>
      </c>
      <c r="I49" s="647">
        <f>'02 CH'!O25</f>
        <v>0.118713</v>
      </c>
      <c r="J49" s="647">
        <f>'03CH'!S26</f>
        <v>0.72871299999999994</v>
      </c>
      <c r="K49" s="647">
        <f t="shared" si="15"/>
        <v>0.61</v>
      </c>
      <c r="L49" s="666">
        <f>'02 CH'!O26</f>
        <v>0</v>
      </c>
      <c r="M49" s="666">
        <f>'03CH'!S27</f>
        <v>0.5</v>
      </c>
      <c r="N49" s="666">
        <f t="shared" si="16"/>
        <v>0.5</v>
      </c>
      <c r="O49" s="641">
        <f>'02 CH'!O28</f>
        <v>46.38</v>
      </c>
      <c r="P49" s="641">
        <f>'03CH'!S29</f>
        <v>340.1885444444444</v>
      </c>
      <c r="Q49" s="641">
        <f t="shared" si="17"/>
        <v>293.80854444444441</v>
      </c>
      <c r="R49" s="636">
        <f>'02 CH'!O40</f>
        <v>0</v>
      </c>
      <c r="S49" s="636">
        <f>'03CH'!S41</f>
        <v>0</v>
      </c>
      <c r="T49" s="636">
        <f t="shared" si="18"/>
        <v>0</v>
      </c>
      <c r="U49" s="669">
        <f>'02 CH'!O41</f>
        <v>0</v>
      </c>
      <c r="V49" s="669">
        <f>'03CH'!S42</f>
        <v>0</v>
      </c>
      <c r="W49" s="669">
        <f t="shared" si="19"/>
        <v>0</v>
      </c>
      <c r="X49" s="671"/>
      <c r="Y49" s="671"/>
    </row>
    <row r="50" spans="1:25" x14ac:dyDescent="0.2">
      <c r="A50" s="654">
        <v>8</v>
      </c>
      <c r="B50" s="657" t="s">
        <v>351</v>
      </c>
      <c r="C50" s="656">
        <f>'02 CH'!P21</f>
        <v>0</v>
      </c>
      <c r="D50" s="656">
        <f>'03CH'!T22</f>
        <v>0</v>
      </c>
      <c r="E50" s="656">
        <f t="shared" si="14"/>
        <v>0</v>
      </c>
      <c r="F50" s="663">
        <f>'02 CH'!P22</f>
        <v>0</v>
      </c>
      <c r="G50" s="663">
        <f>'03CH'!T23</f>
        <v>0.05</v>
      </c>
      <c r="H50" s="663">
        <f t="shared" si="13"/>
        <v>0.05</v>
      </c>
      <c r="I50" s="647">
        <f>'02 CH'!P25</f>
        <v>0</v>
      </c>
      <c r="J50" s="647">
        <f>'03CH'!T26</f>
        <v>0.60200000000000009</v>
      </c>
      <c r="K50" s="647">
        <f t="shared" si="15"/>
        <v>0.60200000000000009</v>
      </c>
      <c r="L50" s="666">
        <f>'02 CH'!P26</f>
        <v>0</v>
      </c>
      <c r="M50" s="666">
        <f>'03CH'!T27</f>
        <v>0.5</v>
      </c>
      <c r="N50" s="666">
        <f t="shared" si="16"/>
        <v>0.5</v>
      </c>
      <c r="O50" s="641">
        <f>'02 CH'!P28</f>
        <v>85.62</v>
      </c>
      <c r="P50" s="641">
        <f>'03CH'!T29</f>
        <v>315.72854444444442</v>
      </c>
      <c r="Q50" s="641">
        <f t="shared" si="17"/>
        <v>230.10854444444442</v>
      </c>
      <c r="R50" s="636">
        <f>'02 CH'!P40</f>
        <v>0</v>
      </c>
      <c r="S50" s="636">
        <f>'03CH'!T41</f>
        <v>0</v>
      </c>
      <c r="T50" s="636">
        <f t="shared" si="18"/>
        <v>0</v>
      </c>
      <c r="U50" s="669">
        <f>'02 CH'!P41</f>
        <v>0</v>
      </c>
      <c r="V50" s="669">
        <f>'03CH'!T42</f>
        <v>0</v>
      </c>
      <c r="W50" s="669">
        <f t="shared" si="19"/>
        <v>0</v>
      </c>
      <c r="X50" s="671"/>
      <c r="Y50" s="671"/>
    </row>
    <row r="51" spans="1:25" x14ac:dyDescent="0.2">
      <c r="A51" s="654">
        <v>9</v>
      </c>
      <c r="B51" s="657" t="s">
        <v>352</v>
      </c>
      <c r="C51" s="656">
        <f>'02 CH'!Q21</f>
        <v>0</v>
      </c>
      <c r="D51" s="656">
        <f>'03CH'!U22</f>
        <v>0</v>
      </c>
      <c r="E51" s="656">
        <f t="shared" si="14"/>
        <v>0</v>
      </c>
      <c r="F51" s="663">
        <f>'02 CH'!Q22</f>
        <v>0</v>
      </c>
      <c r="G51" s="663">
        <f>'03CH'!U23</f>
        <v>0.06</v>
      </c>
      <c r="H51" s="663">
        <f t="shared" si="13"/>
        <v>0.06</v>
      </c>
      <c r="I51" s="647">
        <f>'02 CH'!Q25</f>
        <v>0</v>
      </c>
      <c r="J51" s="647">
        <f>'03CH'!U26</f>
        <v>0.61</v>
      </c>
      <c r="K51" s="647">
        <f t="shared" si="15"/>
        <v>0.61</v>
      </c>
      <c r="L51" s="666">
        <f>'02 CH'!Q26</f>
        <v>39</v>
      </c>
      <c r="M51" s="666">
        <f>'03CH'!U27</f>
        <v>38.630000000000003</v>
      </c>
      <c r="N51" s="666">
        <f t="shared" si="16"/>
        <v>-0.36999999999999744</v>
      </c>
      <c r="O51" s="641">
        <f>'02 CH'!Q28</f>
        <v>87.44</v>
      </c>
      <c r="P51" s="641">
        <f>'03CH'!U29</f>
        <v>217.66187777777776</v>
      </c>
      <c r="Q51" s="641">
        <f t="shared" si="17"/>
        <v>130.22187777777776</v>
      </c>
      <c r="R51" s="636">
        <f>'02 CH'!Q40</f>
        <v>0</v>
      </c>
      <c r="S51" s="636">
        <f>'03CH'!U41</f>
        <v>0</v>
      </c>
      <c r="T51" s="636">
        <f t="shared" si="18"/>
        <v>0</v>
      </c>
      <c r="U51" s="669">
        <f>'02 CH'!Q41</f>
        <v>0</v>
      </c>
      <c r="V51" s="669">
        <f>'03CH'!U42</f>
        <v>0</v>
      </c>
      <c r="W51" s="669">
        <f t="shared" si="19"/>
        <v>0</v>
      </c>
      <c r="X51" s="671"/>
      <c r="Y51" s="671"/>
    </row>
    <row r="52" spans="1:25" x14ac:dyDescent="0.25">
      <c r="A52" s="654">
        <v>10</v>
      </c>
      <c r="B52" s="658"/>
      <c r="C52" s="656"/>
      <c r="D52" s="656"/>
      <c r="E52" s="656">
        <f t="shared" si="14"/>
        <v>0</v>
      </c>
      <c r="F52" s="663"/>
      <c r="G52" s="663">
        <f>'03CH'!V23</f>
        <v>0</v>
      </c>
      <c r="H52" s="663">
        <f t="shared" si="13"/>
        <v>0</v>
      </c>
      <c r="I52" s="647"/>
      <c r="J52" s="647">
        <f>'03CH'!V26</f>
        <v>0</v>
      </c>
      <c r="K52" s="647">
        <f t="shared" si="15"/>
        <v>0</v>
      </c>
      <c r="L52" s="666"/>
      <c r="M52" s="666">
        <f>'03CH'!V27</f>
        <v>0</v>
      </c>
      <c r="N52" s="666">
        <f t="shared" si="16"/>
        <v>0</v>
      </c>
      <c r="O52" s="641"/>
      <c r="P52" s="641">
        <f>'03CH'!V29</f>
        <v>0</v>
      </c>
      <c r="Q52" s="641">
        <f t="shared" si="17"/>
        <v>0</v>
      </c>
      <c r="R52" s="636"/>
      <c r="S52" s="636">
        <f>'03CH'!V41</f>
        <v>0</v>
      </c>
      <c r="T52" s="636">
        <f t="shared" si="18"/>
        <v>0</v>
      </c>
      <c r="U52" s="669" t="e">
        <f>'02 CH'!#REF!</f>
        <v>#REF!</v>
      </c>
      <c r="V52" s="669">
        <f>'03CH'!V42</f>
        <v>0</v>
      </c>
      <c r="W52" s="669" t="e">
        <f t="shared" si="19"/>
        <v>#REF!</v>
      </c>
      <c r="X52" s="671"/>
      <c r="Y52" s="671"/>
    </row>
    <row r="53" spans="1:25" x14ac:dyDescent="0.25">
      <c r="A53" s="654">
        <v>11</v>
      </c>
      <c r="B53" s="658"/>
      <c r="C53" s="656"/>
      <c r="D53" s="656"/>
      <c r="E53" s="656">
        <f t="shared" si="14"/>
        <v>0</v>
      </c>
      <c r="F53" s="663"/>
      <c r="G53" s="663">
        <f>'03CH'!W23</f>
        <v>0</v>
      </c>
      <c r="H53" s="663">
        <f t="shared" si="13"/>
        <v>0</v>
      </c>
      <c r="I53" s="647"/>
      <c r="J53" s="647">
        <f>'03CH'!W26</f>
        <v>0</v>
      </c>
      <c r="K53" s="647">
        <f t="shared" si="15"/>
        <v>0</v>
      </c>
      <c r="L53" s="666"/>
      <c r="M53" s="666">
        <f>'03CH'!W27</f>
        <v>0</v>
      </c>
      <c r="N53" s="666">
        <f t="shared" si="16"/>
        <v>0</v>
      </c>
      <c r="O53" s="641"/>
      <c r="P53" s="641">
        <f>'03CH'!W29</f>
        <v>0</v>
      </c>
      <c r="Q53" s="641">
        <f t="shared" si="17"/>
        <v>0</v>
      </c>
      <c r="R53" s="636"/>
      <c r="S53" s="636">
        <f>'03CH'!W41</f>
        <v>0</v>
      </c>
      <c r="T53" s="636">
        <f t="shared" si="18"/>
        <v>0</v>
      </c>
      <c r="U53" s="669" t="e">
        <f>'02 CH'!#REF!</f>
        <v>#REF!</v>
      </c>
      <c r="V53" s="669">
        <f>'03CH'!W42</f>
        <v>0</v>
      </c>
      <c r="W53" s="669" t="e">
        <f t="shared" si="19"/>
        <v>#REF!</v>
      </c>
      <c r="X53" s="671"/>
      <c r="Y53" s="671"/>
    </row>
    <row r="54" spans="1:25" x14ac:dyDescent="0.25">
      <c r="A54" s="654">
        <v>12</v>
      </c>
      <c r="B54" s="658"/>
      <c r="C54" s="656"/>
      <c r="D54" s="656"/>
      <c r="E54" s="656">
        <f t="shared" si="14"/>
        <v>0</v>
      </c>
      <c r="F54" s="663"/>
      <c r="G54" s="663">
        <f>'03CH'!X23</f>
        <v>0</v>
      </c>
      <c r="H54" s="663">
        <f t="shared" si="13"/>
        <v>0</v>
      </c>
      <c r="I54" s="647"/>
      <c r="J54" s="647">
        <f>'03CH'!X26</f>
        <v>0</v>
      </c>
      <c r="K54" s="647">
        <f t="shared" si="15"/>
        <v>0</v>
      </c>
      <c r="L54" s="666"/>
      <c r="M54" s="666">
        <f>'03CH'!X27</f>
        <v>0</v>
      </c>
      <c r="N54" s="666">
        <f t="shared" si="16"/>
        <v>0</v>
      </c>
      <c r="O54" s="641"/>
      <c r="P54" s="641">
        <f>'03CH'!X29</f>
        <v>0</v>
      </c>
      <c r="Q54" s="641">
        <f t="shared" si="17"/>
        <v>0</v>
      </c>
      <c r="R54" s="636"/>
      <c r="S54" s="636">
        <f>'03CH'!X41</f>
        <v>0</v>
      </c>
      <c r="T54" s="636">
        <f t="shared" si="18"/>
        <v>0</v>
      </c>
      <c r="U54" s="669" t="e">
        <f>'02 CH'!#REF!</f>
        <v>#REF!</v>
      </c>
      <c r="V54" s="669">
        <f>'03CH'!X42</f>
        <v>0</v>
      </c>
      <c r="W54" s="669" t="e">
        <f t="shared" si="19"/>
        <v>#REF!</v>
      </c>
      <c r="X54" s="671"/>
      <c r="Y54" s="671"/>
    </row>
    <row r="55" spans="1:25" x14ac:dyDescent="0.25">
      <c r="A55" s="654">
        <v>13</v>
      </c>
      <c r="B55" s="658"/>
      <c r="C55" s="656"/>
      <c r="D55" s="656"/>
      <c r="E55" s="656">
        <f t="shared" si="14"/>
        <v>0</v>
      </c>
      <c r="F55" s="663"/>
      <c r="G55" s="663">
        <f>'03CH'!Y23</f>
        <v>0</v>
      </c>
      <c r="H55" s="663">
        <f t="shared" si="13"/>
        <v>0</v>
      </c>
      <c r="I55" s="647"/>
      <c r="J55" s="647">
        <f>'03CH'!Y26</f>
        <v>0</v>
      </c>
      <c r="K55" s="647">
        <f t="shared" si="15"/>
        <v>0</v>
      </c>
      <c r="L55" s="666"/>
      <c r="M55" s="666">
        <f>'03CH'!Y27</f>
        <v>0</v>
      </c>
      <c r="N55" s="666">
        <f t="shared" si="16"/>
        <v>0</v>
      </c>
      <c r="O55" s="641"/>
      <c r="P55" s="641">
        <f>'03CH'!Y29</f>
        <v>0</v>
      </c>
      <c r="Q55" s="641">
        <f t="shared" si="17"/>
        <v>0</v>
      </c>
      <c r="R55" s="636"/>
      <c r="S55" s="636">
        <f>'03CH'!Y41</f>
        <v>0</v>
      </c>
      <c r="T55" s="636">
        <f t="shared" si="18"/>
        <v>0</v>
      </c>
      <c r="U55" s="669" t="e">
        <f>'02 CH'!#REF!</f>
        <v>#REF!</v>
      </c>
      <c r="V55" s="669">
        <f>'03CH'!Y42</f>
        <v>0</v>
      </c>
      <c r="W55" s="669" t="e">
        <f t="shared" si="19"/>
        <v>#REF!</v>
      </c>
      <c r="X55" s="671"/>
      <c r="Y55" s="671"/>
    </row>
    <row r="56" spans="1:25" x14ac:dyDescent="0.25">
      <c r="A56" s="654">
        <v>14</v>
      </c>
      <c r="B56" s="658"/>
      <c r="C56" s="656"/>
      <c r="D56" s="656"/>
      <c r="E56" s="656">
        <f t="shared" si="14"/>
        <v>0</v>
      </c>
      <c r="F56" s="663"/>
      <c r="G56" s="663">
        <f>'03CH'!Z23</f>
        <v>0</v>
      </c>
      <c r="H56" s="663">
        <f t="shared" si="13"/>
        <v>0</v>
      </c>
      <c r="I56" s="647"/>
      <c r="J56" s="647">
        <f>'03CH'!Z26</f>
        <v>0</v>
      </c>
      <c r="K56" s="647">
        <f t="shared" si="15"/>
        <v>0</v>
      </c>
      <c r="L56" s="666"/>
      <c r="M56" s="666">
        <f>'03CH'!Z27</f>
        <v>0</v>
      </c>
      <c r="N56" s="666">
        <f t="shared" si="16"/>
        <v>0</v>
      </c>
      <c r="O56" s="641"/>
      <c r="P56" s="641">
        <f>'03CH'!Z29</f>
        <v>0</v>
      </c>
      <c r="Q56" s="641">
        <f t="shared" si="17"/>
        <v>0</v>
      </c>
      <c r="R56" s="636"/>
      <c r="S56" s="636">
        <f>'03CH'!Z41</f>
        <v>0</v>
      </c>
      <c r="T56" s="636">
        <f t="shared" si="18"/>
        <v>0</v>
      </c>
      <c r="U56" s="669" t="e">
        <f>'02 CH'!#REF!</f>
        <v>#REF!</v>
      </c>
      <c r="V56" s="669">
        <f>'03CH'!Z42</f>
        <v>0</v>
      </c>
      <c r="W56" s="669" t="e">
        <f t="shared" si="19"/>
        <v>#REF!</v>
      </c>
      <c r="X56" s="671"/>
      <c r="Y56" s="671"/>
    </row>
    <row r="57" spans="1:25" x14ac:dyDescent="0.25">
      <c r="A57" s="654">
        <v>15</v>
      </c>
      <c r="B57" s="658"/>
      <c r="C57" s="656"/>
      <c r="D57" s="656"/>
      <c r="E57" s="656">
        <f t="shared" si="14"/>
        <v>0</v>
      </c>
      <c r="F57" s="663"/>
      <c r="G57" s="663">
        <f>'03CH'!AA23</f>
        <v>0</v>
      </c>
      <c r="H57" s="663">
        <f t="shared" si="13"/>
        <v>0</v>
      </c>
      <c r="I57" s="647"/>
      <c r="J57" s="647">
        <f>'03CH'!AA26</f>
        <v>0</v>
      </c>
      <c r="K57" s="647">
        <f t="shared" si="15"/>
        <v>0</v>
      </c>
      <c r="L57" s="666"/>
      <c r="M57" s="666">
        <f>'03CH'!AA27</f>
        <v>0</v>
      </c>
      <c r="N57" s="666">
        <f t="shared" si="16"/>
        <v>0</v>
      </c>
      <c r="O57" s="641"/>
      <c r="P57" s="641">
        <f>'03CH'!AA29</f>
        <v>0</v>
      </c>
      <c r="Q57" s="641">
        <f t="shared" si="17"/>
        <v>0</v>
      </c>
      <c r="R57" s="636"/>
      <c r="S57" s="636">
        <f>'03CH'!AA41</f>
        <v>0</v>
      </c>
      <c r="T57" s="636">
        <f t="shared" si="18"/>
        <v>0</v>
      </c>
      <c r="U57" s="669" t="e">
        <f>'02 CH'!#REF!</f>
        <v>#REF!</v>
      </c>
      <c r="V57" s="669">
        <f>'03CH'!AA42</f>
        <v>0</v>
      </c>
      <c r="W57" s="669" t="e">
        <f t="shared" si="19"/>
        <v>#REF!</v>
      </c>
      <c r="X57" s="671"/>
      <c r="Y57" s="671"/>
    </row>
    <row r="58" spans="1:25" x14ac:dyDescent="0.25">
      <c r="A58" s="659"/>
      <c r="B58" s="659" t="s">
        <v>262</v>
      </c>
      <c r="C58" s="660">
        <f t="shared" ref="C58:O58" si="20">SUM(C43:C57)</f>
        <v>27.571717</v>
      </c>
      <c r="D58" s="660">
        <f t="shared" si="20"/>
        <v>27.571717</v>
      </c>
      <c r="E58" s="660">
        <f t="shared" si="20"/>
        <v>0</v>
      </c>
      <c r="F58" s="664">
        <f t="shared" si="20"/>
        <v>2.2799999999999998</v>
      </c>
      <c r="G58" s="664">
        <f t="shared" si="20"/>
        <v>2.7399999999999984</v>
      </c>
      <c r="H58" s="664">
        <f t="shared" si="20"/>
        <v>0.4599999999999998</v>
      </c>
      <c r="I58" s="652">
        <f t="shared" si="20"/>
        <v>1.741457</v>
      </c>
      <c r="J58" s="652">
        <f t="shared" si="20"/>
        <v>16.313457</v>
      </c>
      <c r="K58" s="652">
        <f t="shared" si="20"/>
        <v>14.571999999999996</v>
      </c>
      <c r="L58" s="667">
        <f t="shared" si="20"/>
        <v>51.765417999999997</v>
      </c>
      <c r="M58" s="667">
        <f t="shared" si="20"/>
        <v>54.945418000000004</v>
      </c>
      <c r="N58" s="667">
        <f t="shared" si="20"/>
        <v>3.1800000000000024</v>
      </c>
      <c r="O58" s="644">
        <f t="shared" si="20"/>
        <v>891.87000000000012</v>
      </c>
      <c r="P58" s="644">
        <f>SUM(P43:P57)</f>
        <v>2328.2668999999996</v>
      </c>
      <c r="Q58" s="644">
        <f t="shared" ref="Q58:W58" si="21">SUM(Q43:Q57)</f>
        <v>1436.3969</v>
      </c>
      <c r="R58" s="651">
        <f t="shared" si="21"/>
        <v>0</v>
      </c>
      <c r="S58" s="651">
        <f>SUM(S43:S57)</f>
        <v>0</v>
      </c>
      <c r="T58" s="651">
        <f t="shared" si="21"/>
        <v>0</v>
      </c>
      <c r="U58" s="670" t="e">
        <f t="shared" si="21"/>
        <v>#REF!</v>
      </c>
      <c r="V58" s="670">
        <f t="shared" si="21"/>
        <v>0</v>
      </c>
      <c r="W58" s="670" t="e">
        <f t="shared" si="21"/>
        <v>#REF!</v>
      </c>
      <c r="X58" s="673"/>
      <c r="Y58" s="673"/>
    </row>
    <row r="60" spans="1:25" s="437" customFormat="1" ht="12.75" customHeight="1" x14ac:dyDescent="0.25">
      <c r="A60" s="1241" t="s">
        <v>107</v>
      </c>
      <c r="B60" s="1241" t="s">
        <v>246</v>
      </c>
      <c r="C60" s="1242" t="str">
        <f>'02 CH'!B42</f>
        <v>Đất bãi thải, xử lý chất thải</v>
      </c>
      <c r="D60" s="1243"/>
      <c r="E60" s="1244"/>
      <c r="F60" s="1249" t="s">
        <v>536</v>
      </c>
      <c r="G60" s="1249"/>
      <c r="H60" s="1249"/>
      <c r="I60" s="1248" t="str">
        <f>'02 CH'!B46</f>
        <v>Đất xây dựng trụ sở cơ quan</v>
      </c>
      <c r="J60" s="1248"/>
      <c r="K60" s="1248"/>
      <c r="L60" s="1245" t="str">
        <f>'02 CH'!B47</f>
        <v>Đất xây dựng trụ sở của tổ chức sự nghiệp</v>
      </c>
      <c r="M60" s="1246"/>
      <c r="N60" s="1247"/>
      <c r="O60" s="1231" t="str">
        <f>'02 CH'!B49</f>
        <v>Đất cơ sở tôn giáo</v>
      </c>
      <c r="P60" s="1231"/>
      <c r="Q60" s="1231"/>
      <c r="R60" s="1232" t="str">
        <f>'02 CH'!B50</f>
        <v>Đất làm nghĩa trang, nghĩa địa</v>
      </c>
      <c r="S60" s="1233"/>
      <c r="T60" s="1234"/>
      <c r="U60" s="1236" t="str">
        <f>'02 CH'!B52</f>
        <v>Đất sinh hoạt cộng đồng</v>
      </c>
      <c r="V60" s="1236"/>
      <c r="W60" s="1236"/>
      <c r="X60" s="621"/>
      <c r="Y60" s="621"/>
    </row>
    <row r="61" spans="1:25" s="437" customFormat="1" ht="38.25" x14ac:dyDescent="0.25">
      <c r="A61" s="1241"/>
      <c r="B61" s="1241"/>
      <c r="C61" s="674" t="str">
        <f>C42</f>
        <v>HT, 2020</v>
      </c>
      <c r="D61" s="674" t="str">
        <f>D42</f>
        <v>Quy hoạch 2030</v>
      </c>
      <c r="E61" s="674" t="str">
        <f>E42</f>
        <v>QH 2030/HT 2020</v>
      </c>
      <c r="F61" s="675" t="str">
        <f>C61</f>
        <v>HT, 2020</v>
      </c>
      <c r="G61" s="675" t="str">
        <f>D61</f>
        <v>Quy hoạch 2030</v>
      </c>
      <c r="H61" s="675" t="str">
        <f>E61</f>
        <v>QH 2030/HT 2020</v>
      </c>
      <c r="I61" s="676" t="str">
        <f>F61</f>
        <v>HT, 2020</v>
      </c>
      <c r="J61" s="676" t="str">
        <f>D61</f>
        <v>Quy hoạch 2030</v>
      </c>
      <c r="K61" s="676" t="str">
        <f>E61</f>
        <v>QH 2030/HT 2020</v>
      </c>
      <c r="L61" s="677" t="str">
        <f t="shared" ref="L61:U61" si="22">I61</f>
        <v>HT, 2020</v>
      </c>
      <c r="M61" s="677" t="str">
        <f t="shared" si="22"/>
        <v>Quy hoạch 2030</v>
      </c>
      <c r="N61" s="677" t="str">
        <f t="shared" si="22"/>
        <v>QH 2030/HT 2020</v>
      </c>
      <c r="O61" s="678" t="str">
        <f t="shared" si="22"/>
        <v>HT, 2020</v>
      </c>
      <c r="P61" s="678" t="str">
        <f t="shared" si="22"/>
        <v>Quy hoạch 2030</v>
      </c>
      <c r="Q61" s="678" t="str">
        <f t="shared" si="22"/>
        <v>QH 2030/HT 2020</v>
      </c>
      <c r="R61" s="679" t="str">
        <f t="shared" si="22"/>
        <v>HT, 2020</v>
      </c>
      <c r="S61" s="679" t="str">
        <f t="shared" si="22"/>
        <v>Quy hoạch 2030</v>
      </c>
      <c r="T61" s="679" t="str">
        <f t="shared" si="22"/>
        <v>QH 2030/HT 2020</v>
      </c>
      <c r="U61" s="680" t="str">
        <f t="shared" si="22"/>
        <v>HT, 2020</v>
      </c>
      <c r="V61" s="680" t="str">
        <f>J61</f>
        <v>Quy hoạch 2030</v>
      </c>
      <c r="W61" s="680" t="str">
        <f>T61</f>
        <v>QH 2030/HT 2020</v>
      </c>
      <c r="X61" s="681"/>
      <c r="Y61" s="681"/>
    </row>
    <row r="62" spans="1:25" s="437" customFormat="1" x14ac:dyDescent="0.2">
      <c r="A62" s="682">
        <v>1</v>
      </c>
      <c r="B62" s="657" t="s">
        <v>344</v>
      </c>
      <c r="C62" s="683">
        <f>'02 CH'!I51</f>
        <v>7.3378110000000003</v>
      </c>
      <c r="D62" s="683">
        <f>'03CH'!M52</f>
        <v>18.647811000000001</v>
      </c>
      <c r="E62" s="683">
        <f>D62-C62</f>
        <v>11.31</v>
      </c>
      <c r="F62" s="684">
        <f>'02 CH'!I52</f>
        <v>0</v>
      </c>
      <c r="G62" s="684">
        <f>'03CH'!M53</f>
        <v>0.68</v>
      </c>
      <c r="H62" s="684">
        <f t="shared" ref="H62:H76" si="23">G62-F62</f>
        <v>0.68</v>
      </c>
      <c r="I62" s="685">
        <f>'02 CH'!I56</f>
        <v>2.4336769999999999</v>
      </c>
      <c r="J62" s="685">
        <f>'03CH'!M57</f>
        <v>2.4336769999999999</v>
      </c>
      <c r="K62" s="685">
        <f>J62-I62</f>
        <v>0</v>
      </c>
      <c r="L62" s="686">
        <f>'02 CH'!I57</f>
        <v>0</v>
      </c>
      <c r="M62" s="686">
        <f>'03CH'!M58</f>
        <v>0</v>
      </c>
      <c r="N62" s="686">
        <f>M62-L62</f>
        <v>0</v>
      </c>
      <c r="O62" s="687">
        <f>'02 CH'!I59</f>
        <v>0</v>
      </c>
      <c r="P62" s="687">
        <f>'03CH'!M60</f>
        <v>0</v>
      </c>
      <c r="Q62" s="687">
        <f>P62-O62</f>
        <v>0</v>
      </c>
      <c r="R62" s="688">
        <f>'02 CH'!I60</f>
        <v>0</v>
      </c>
      <c r="S62" s="688">
        <f>'03CH'!M61</f>
        <v>0</v>
      </c>
      <c r="T62" s="688">
        <f>S62-R62</f>
        <v>0</v>
      </c>
      <c r="U62" s="689">
        <f>'02 CH'!I61</f>
        <v>0</v>
      </c>
      <c r="V62" s="689">
        <f>'03CH'!M62</f>
        <v>0</v>
      </c>
      <c r="W62" s="689">
        <f>V62-U62</f>
        <v>0</v>
      </c>
      <c r="X62" s="621"/>
      <c r="Y62" s="621"/>
    </row>
    <row r="63" spans="1:25" s="437" customFormat="1" x14ac:dyDescent="0.2">
      <c r="A63" s="682">
        <v>2</v>
      </c>
      <c r="B63" s="657" t="s">
        <v>345</v>
      </c>
      <c r="C63" s="683">
        <f>'02 CH'!J51</f>
        <v>0</v>
      </c>
      <c r="D63" s="683">
        <f>'03CH'!N52</f>
        <v>5</v>
      </c>
      <c r="E63" s="683">
        <f t="shared" ref="E63:E76" si="24">D63-C63</f>
        <v>5</v>
      </c>
      <c r="F63" s="684">
        <f>'02 CH'!J52</f>
        <v>0.04</v>
      </c>
      <c r="G63" s="684">
        <f>'03CH'!N53</f>
        <v>0.9</v>
      </c>
      <c r="H63" s="684">
        <f t="shared" si="23"/>
        <v>0.86</v>
      </c>
      <c r="I63" s="685">
        <f>'02 CH'!J56</f>
        <v>2.2750029999999999</v>
      </c>
      <c r="J63" s="685">
        <f>'03CH'!N57</f>
        <v>2.2750029999999999</v>
      </c>
      <c r="K63" s="685">
        <f t="shared" ref="K63:K76" si="25">J63-I63</f>
        <v>0</v>
      </c>
      <c r="L63" s="686">
        <f>'02 CH'!J57</f>
        <v>0</v>
      </c>
      <c r="M63" s="686">
        <f>'03CH'!N58</f>
        <v>0</v>
      </c>
      <c r="N63" s="686">
        <f t="shared" ref="N63:N76" si="26">M63-L63</f>
        <v>0</v>
      </c>
      <c r="O63" s="687">
        <f>'02 CH'!J59</f>
        <v>0</v>
      </c>
      <c r="P63" s="687">
        <f>'03CH'!N60</f>
        <v>0</v>
      </c>
      <c r="Q63" s="687">
        <f t="shared" ref="Q63:Q76" si="27">P63-O63</f>
        <v>0</v>
      </c>
      <c r="R63" s="688">
        <f>'02 CH'!J60</f>
        <v>0</v>
      </c>
      <c r="S63" s="688">
        <f>'03CH'!N61</f>
        <v>0</v>
      </c>
      <c r="T63" s="688">
        <f t="shared" ref="T63:T76" si="28">S63-R63</f>
        <v>0</v>
      </c>
      <c r="U63" s="689">
        <f>'02 CH'!J61</f>
        <v>0</v>
      </c>
      <c r="V63" s="689">
        <f>'03CH'!N62</f>
        <v>0</v>
      </c>
      <c r="W63" s="689">
        <f t="shared" ref="W63:W76" si="29">V63-U63</f>
        <v>0</v>
      </c>
      <c r="X63" s="621"/>
      <c r="Y63" s="621"/>
    </row>
    <row r="64" spans="1:25" s="437" customFormat="1" x14ac:dyDescent="0.2">
      <c r="A64" s="682">
        <v>3</v>
      </c>
      <c r="B64" s="657" t="s">
        <v>346</v>
      </c>
      <c r="C64" s="683">
        <f>'02 CH'!K51</f>
        <v>0</v>
      </c>
      <c r="D64" s="683">
        <f>'03CH'!O52</f>
        <v>8</v>
      </c>
      <c r="E64" s="683">
        <f t="shared" si="24"/>
        <v>8</v>
      </c>
      <c r="F64" s="684">
        <f>'02 CH'!K52</f>
        <v>0</v>
      </c>
      <c r="G64" s="684">
        <f>'03CH'!O53</f>
        <v>0.45</v>
      </c>
      <c r="H64" s="684">
        <f t="shared" si="23"/>
        <v>0.45</v>
      </c>
      <c r="I64" s="685">
        <f>'02 CH'!K56</f>
        <v>0</v>
      </c>
      <c r="J64" s="685">
        <f>'03CH'!O57</f>
        <v>0</v>
      </c>
      <c r="K64" s="685">
        <f t="shared" si="25"/>
        <v>0</v>
      </c>
      <c r="L64" s="686">
        <f>'02 CH'!K57</f>
        <v>0</v>
      </c>
      <c r="M64" s="686">
        <f>'03CH'!O58</f>
        <v>0</v>
      </c>
      <c r="N64" s="686">
        <f t="shared" si="26"/>
        <v>0</v>
      </c>
      <c r="O64" s="687">
        <f>'02 CH'!K59</f>
        <v>0</v>
      </c>
      <c r="P64" s="687">
        <f>'03CH'!O60</f>
        <v>0</v>
      </c>
      <c r="Q64" s="687">
        <f t="shared" si="27"/>
        <v>0</v>
      </c>
      <c r="R64" s="688">
        <f>'02 CH'!K60</f>
        <v>0</v>
      </c>
      <c r="S64" s="688">
        <f>'03CH'!O61</f>
        <v>0</v>
      </c>
      <c r="T64" s="688">
        <f t="shared" si="28"/>
        <v>0</v>
      </c>
      <c r="U64" s="689">
        <f>'02 CH'!K61</f>
        <v>0</v>
      </c>
      <c r="V64" s="689">
        <f>'03CH'!O62</f>
        <v>0</v>
      </c>
      <c r="W64" s="689">
        <f t="shared" si="29"/>
        <v>0</v>
      </c>
      <c r="X64" s="621"/>
      <c r="Y64" s="621"/>
    </row>
    <row r="65" spans="1:25" s="437" customFormat="1" x14ac:dyDescent="0.2">
      <c r="A65" s="682">
        <v>4</v>
      </c>
      <c r="B65" s="657" t="s">
        <v>347</v>
      </c>
      <c r="C65" s="683">
        <f>'02 CH'!L51</f>
        <v>0</v>
      </c>
      <c r="D65" s="683">
        <f>'03CH'!P52</f>
        <v>2.5</v>
      </c>
      <c r="E65" s="683">
        <f t="shared" si="24"/>
        <v>2.5</v>
      </c>
      <c r="F65" s="684">
        <f>'02 CH'!L52</f>
        <v>0</v>
      </c>
      <c r="G65" s="684">
        <f>'03CH'!P53</f>
        <v>0.05</v>
      </c>
      <c r="H65" s="684">
        <f t="shared" si="23"/>
        <v>0.05</v>
      </c>
      <c r="I65" s="685">
        <f>'02 CH'!L56</f>
        <v>0.93824600000000002</v>
      </c>
      <c r="J65" s="685">
        <f>'03CH'!P57</f>
        <v>0.93824600000000002</v>
      </c>
      <c r="K65" s="685">
        <f t="shared" si="25"/>
        <v>0</v>
      </c>
      <c r="L65" s="686">
        <f>'02 CH'!L57</f>
        <v>0</v>
      </c>
      <c r="M65" s="686">
        <f>'03CH'!P58</f>
        <v>0</v>
      </c>
      <c r="N65" s="686">
        <f t="shared" si="26"/>
        <v>0</v>
      </c>
      <c r="O65" s="687">
        <f>'02 CH'!L59</f>
        <v>0</v>
      </c>
      <c r="P65" s="687">
        <f>'03CH'!P60</f>
        <v>0</v>
      </c>
      <c r="Q65" s="687">
        <f t="shared" si="27"/>
        <v>0</v>
      </c>
      <c r="R65" s="688">
        <f>'02 CH'!L60</f>
        <v>0</v>
      </c>
      <c r="S65" s="688">
        <f>'03CH'!P61</f>
        <v>0</v>
      </c>
      <c r="T65" s="688">
        <f t="shared" si="28"/>
        <v>0</v>
      </c>
      <c r="U65" s="689">
        <f>'02 CH'!L61</f>
        <v>0</v>
      </c>
      <c r="V65" s="689">
        <f>'03CH'!P62</f>
        <v>0</v>
      </c>
      <c r="W65" s="689">
        <f t="shared" si="29"/>
        <v>0</v>
      </c>
      <c r="X65" s="621"/>
      <c r="Y65" s="621"/>
    </row>
    <row r="66" spans="1:25" s="437" customFormat="1" x14ac:dyDescent="0.2">
      <c r="A66" s="682">
        <v>5</v>
      </c>
      <c r="B66" s="657" t="s">
        <v>348</v>
      </c>
      <c r="C66" s="683">
        <f>'02 CH'!M51</f>
        <v>38.059999999999995</v>
      </c>
      <c r="D66" s="683">
        <f>'03CH'!Q52</f>
        <v>38.059999999999995</v>
      </c>
      <c r="E66" s="683">
        <f t="shared" si="24"/>
        <v>0</v>
      </c>
      <c r="F66" s="684">
        <f>'02 CH'!M52</f>
        <v>0.6</v>
      </c>
      <c r="G66" s="684">
        <f>'03CH'!Q53</f>
        <v>1.25</v>
      </c>
      <c r="H66" s="684">
        <f t="shared" si="23"/>
        <v>0.65</v>
      </c>
      <c r="I66" s="685">
        <f>'02 CH'!M56</f>
        <v>3.2553679999999998</v>
      </c>
      <c r="J66" s="685">
        <f>'03CH'!Q57</f>
        <v>3.2553679999999998</v>
      </c>
      <c r="K66" s="685">
        <f t="shared" si="25"/>
        <v>0</v>
      </c>
      <c r="L66" s="686">
        <f>'02 CH'!M57</f>
        <v>0</v>
      </c>
      <c r="M66" s="686">
        <f>'03CH'!Q58</f>
        <v>0</v>
      </c>
      <c r="N66" s="686">
        <f t="shared" si="26"/>
        <v>0</v>
      </c>
      <c r="O66" s="687">
        <f>'02 CH'!M59</f>
        <v>0</v>
      </c>
      <c r="P66" s="687">
        <f>'03CH'!Q60</f>
        <v>0</v>
      </c>
      <c r="Q66" s="687">
        <f t="shared" si="27"/>
        <v>0</v>
      </c>
      <c r="R66" s="688">
        <f>'02 CH'!M60</f>
        <v>0</v>
      </c>
      <c r="S66" s="688">
        <f>'03CH'!Q61</f>
        <v>0</v>
      </c>
      <c r="T66" s="688">
        <f t="shared" si="28"/>
        <v>0</v>
      </c>
      <c r="U66" s="689">
        <f>'02 CH'!M61</f>
        <v>0</v>
      </c>
      <c r="V66" s="689">
        <f>'03CH'!Q62</f>
        <v>0</v>
      </c>
      <c r="W66" s="689">
        <f t="shared" si="29"/>
        <v>0</v>
      </c>
      <c r="X66" s="621"/>
      <c r="Y66" s="621"/>
    </row>
    <row r="67" spans="1:25" s="437" customFormat="1" x14ac:dyDescent="0.2">
      <c r="A67" s="682">
        <v>6</v>
      </c>
      <c r="B67" s="657" t="s">
        <v>349</v>
      </c>
      <c r="C67" s="683">
        <f>'02 CH'!N51</f>
        <v>0</v>
      </c>
      <c r="D67" s="683">
        <f>'03CH'!R52</f>
        <v>0</v>
      </c>
      <c r="E67" s="683">
        <f t="shared" si="24"/>
        <v>0</v>
      </c>
      <c r="F67" s="684">
        <f>'02 CH'!N52</f>
        <v>0.1</v>
      </c>
      <c r="G67" s="684">
        <f>'03CH'!R53</f>
        <v>0.79999999999999993</v>
      </c>
      <c r="H67" s="684">
        <f t="shared" si="23"/>
        <v>0.7</v>
      </c>
      <c r="I67" s="685">
        <f>'02 CH'!N56</f>
        <v>1.811814</v>
      </c>
      <c r="J67" s="685">
        <f>'03CH'!R57</f>
        <v>1.811814</v>
      </c>
      <c r="K67" s="685">
        <f t="shared" si="25"/>
        <v>0</v>
      </c>
      <c r="L67" s="686">
        <f>'02 CH'!N57</f>
        <v>0</v>
      </c>
      <c r="M67" s="686">
        <f>'03CH'!R58</f>
        <v>0</v>
      </c>
      <c r="N67" s="686">
        <f t="shared" si="26"/>
        <v>0</v>
      </c>
      <c r="O67" s="687">
        <f>'02 CH'!N59</f>
        <v>0</v>
      </c>
      <c r="P67" s="687">
        <f>'03CH'!R60</f>
        <v>0</v>
      </c>
      <c r="Q67" s="687">
        <f t="shared" si="27"/>
        <v>0</v>
      </c>
      <c r="R67" s="688">
        <f>'02 CH'!N60</f>
        <v>0</v>
      </c>
      <c r="S67" s="688">
        <f>'03CH'!R61</f>
        <v>0</v>
      </c>
      <c r="T67" s="688">
        <f t="shared" si="28"/>
        <v>0</v>
      </c>
      <c r="U67" s="689">
        <f>'02 CH'!N61</f>
        <v>0</v>
      </c>
      <c r="V67" s="689">
        <f>'03CH'!R62</f>
        <v>0</v>
      </c>
      <c r="W67" s="689">
        <f t="shared" si="29"/>
        <v>0</v>
      </c>
      <c r="X67" s="621"/>
      <c r="Y67" s="621"/>
    </row>
    <row r="68" spans="1:25" s="437" customFormat="1" x14ac:dyDescent="0.2">
      <c r="A68" s="682">
        <v>7</v>
      </c>
      <c r="B68" s="657" t="s">
        <v>350</v>
      </c>
      <c r="C68" s="683">
        <f>'02 CH'!O51</f>
        <v>0.5</v>
      </c>
      <c r="D68" s="683">
        <f>'03CH'!S52</f>
        <v>0.5</v>
      </c>
      <c r="E68" s="683">
        <f t="shared" si="24"/>
        <v>0</v>
      </c>
      <c r="F68" s="684">
        <f>'02 CH'!O52</f>
        <v>0</v>
      </c>
      <c r="G68" s="684">
        <f>'03CH'!S53</f>
        <v>0.55000000000000004</v>
      </c>
      <c r="H68" s="684">
        <f t="shared" si="23"/>
        <v>0.55000000000000004</v>
      </c>
      <c r="I68" s="685">
        <f>'02 CH'!O56</f>
        <v>3.1264219999999998</v>
      </c>
      <c r="J68" s="685">
        <f>'03CH'!S57</f>
        <v>3.1264219999999998</v>
      </c>
      <c r="K68" s="685">
        <f t="shared" si="25"/>
        <v>0</v>
      </c>
      <c r="L68" s="686">
        <f>'02 CH'!O57</f>
        <v>0</v>
      </c>
      <c r="M68" s="686">
        <f>'03CH'!S58</f>
        <v>0</v>
      </c>
      <c r="N68" s="686">
        <f t="shared" si="26"/>
        <v>0</v>
      </c>
      <c r="O68" s="687">
        <f>'02 CH'!O59</f>
        <v>0</v>
      </c>
      <c r="P68" s="687">
        <f>'03CH'!S60</f>
        <v>0</v>
      </c>
      <c r="Q68" s="687">
        <f t="shared" si="27"/>
        <v>0</v>
      </c>
      <c r="R68" s="688">
        <f>'02 CH'!O60</f>
        <v>0</v>
      </c>
      <c r="S68" s="688">
        <f>'03CH'!S61</f>
        <v>0</v>
      </c>
      <c r="T68" s="688">
        <f t="shared" si="28"/>
        <v>0</v>
      </c>
      <c r="U68" s="689">
        <f>'02 CH'!O61</f>
        <v>0</v>
      </c>
      <c r="V68" s="689">
        <f>'03CH'!S62</f>
        <v>0</v>
      </c>
      <c r="W68" s="689">
        <f t="shared" si="29"/>
        <v>0</v>
      </c>
      <c r="X68" s="621"/>
      <c r="Y68" s="621"/>
    </row>
    <row r="69" spans="1:25" s="437" customFormat="1" x14ac:dyDescent="0.2">
      <c r="A69" s="682">
        <v>8</v>
      </c>
      <c r="B69" s="657" t="s">
        <v>351</v>
      </c>
      <c r="C69" s="683">
        <f>'02 CH'!P51</f>
        <v>0</v>
      </c>
      <c r="D69" s="683">
        <f>'03CH'!T52</f>
        <v>0</v>
      </c>
      <c r="E69" s="683">
        <f t="shared" si="24"/>
        <v>0</v>
      </c>
      <c r="F69" s="684">
        <f>'02 CH'!P52</f>
        <v>0</v>
      </c>
      <c r="G69" s="684">
        <f>'03CH'!T53</f>
        <v>0.35</v>
      </c>
      <c r="H69" s="684">
        <f t="shared" si="23"/>
        <v>0.35</v>
      </c>
      <c r="I69" s="685">
        <f>'02 CH'!P56</f>
        <v>1.43798</v>
      </c>
      <c r="J69" s="685">
        <f>'03CH'!T57</f>
        <v>1.43798</v>
      </c>
      <c r="K69" s="685">
        <f t="shared" si="25"/>
        <v>0</v>
      </c>
      <c r="L69" s="686">
        <f>'02 CH'!P57</f>
        <v>0</v>
      </c>
      <c r="M69" s="686">
        <f>'03CH'!T58</f>
        <v>0</v>
      </c>
      <c r="N69" s="686">
        <f t="shared" si="26"/>
        <v>0</v>
      </c>
      <c r="O69" s="687">
        <f>'02 CH'!P59</f>
        <v>0</v>
      </c>
      <c r="P69" s="687">
        <f>'03CH'!T60</f>
        <v>0</v>
      </c>
      <c r="Q69" s="687">
        <f t="shared" si="27"/>
        <v>0</v>
      </c>
      <c r="R69" s="688">
        <f>'02 CH'!P60</f>
        <v>0</v>
      </c>
      <c r="S69" s="688">
        <f>'03CH'!T61</f>
        <v>0</v>
      </c>
      <c r="T69" s="688">
        <f t="shared" si="28"/>
        <v>0</v>
      </c>
      <c r="U69" s="689">
        <f>'02 CH'!P61</f>
        <v>0</v>
      </c>
      <c r="V69" s="689">
        <f>'03CH'!T62</f>
        <v>0</v>
      </c>
      <c r="W69" s="689">
        <f t="shared" si="29"/>
        <v>0</v>
      </c>
      <c r="X69" s="621"/>
      <c r="Y69" s="621"/>
    </row>
    <row r="70" spans="1:25" s="437" customFormat="1" x14ac:dyDescent="0.2">
      <c r="A70" s="682">
        <v>9</v>
      </c>
      <c r="B70" s="657" t="s">
        <v>352</v>
      </c>
      <c r="C70" s="683">
        <f>'02 CH'!Q51</f>
        <v>5.05</v>
      </c>
      <c r="D70" s="683">
        <f>'03CH'!U52</f>
        <v>15.05</v>
      </c>
      <c r="E70" s="683">
        <f t="shared" si="24"/>
        <v>10</v>
      </c>
      <c r="F70" s="684">
        <f>'02 CH'!Q52</f>
        <v>0</v>
      </c>
      <c r="G70" s="684">
        <f>'03CH'!U53</f>
        <v>0.3</v>
      </c>
      <c r="H70" s="684">
        <f t="shared" si="23"/>
        <v>0.3</v>
      </c>
      <c r="I70" s="685">
        <f>'02 CH'!Q56</f>
        <v>2.0769639999999998</v>
      </c>
      <c r="J70" s="685">
        <f>'03CH'!U57</f>
        <v>2.0769639999999998</v>
      </c>
      <c r="K70" s="685">
        <f t="shared" si="25"/>
        <v>0</v>
      </c>
      <c r="L70" s="686">
        <f>'02 CH'!Q57</f>
        <v>0</v>
      </c>
      <c r="M70" s="686">
        <f>'03CH'!U58</f>
        <v>0</v>
      </c>
      <c r="N70" s="686">
        <f t="shared" si="26"/>
        <v>0</v>
      </c>
      <c r="O70" s="687">
        <f>'02 CH'!Q59</f>
        <v>0</v>
      </c>
      <c r="P70" s="687">
        <f>'03CH'!U60</f>
        <v>0</v>
      </c>
      <c r="Q70" s="687">
        <f t="shared" si="27"/>
        <v>0</v>
      </c>
      <c r="R70" s="688">
        <f>'02 CH'!Q60</f>
        <v>0</v>
      </c>
      <c r="S70" s="688">
        <f>'03CH'!U61</f>
        <v>0</v>
      </c>
      <c r="T70" s="688">
        <f t="shared" si="28"/>
        <v>0</v>
      </c>
      <c r="U70" s="689">
        <f>'02 CH'!Q61</f>
        <v>0</v>
      </c>
      <c r="V70" s="689">
        <f>'03CH'!U62</f>
        <v>0</v>
      </c>
      <c r="W70" s="689">
        <f t="shared" si="29"/>
        <v>0</v>
      </c>
      <c r="X70" s="621"/>
      <c r="Y70" s="621"/>
    </row>
    <row r="71" spans="1:25" s="437" customFormat="1" x14ac:dyDescent="0.25">
      <c r="A71" s="682">
        <v>10</v>
      </c>
      <c r="B71" s="690"/>
      <c r="C71" s="683"/>
      <c r="D71" s="683"/>
      <c r="E71" s="683">
        <f t="shared" si="24"/>
        <v>0</v>
      </c>
      <c r="F71" s="684"/>
      <c r="G71" s="684">
        <f>'03CH'!V53</f>
        <v>0</v>
      </c>
      <c r="H71" s="684">
        <f t="shared" si="23"/>
        <v>0</v>
      </c>
      <c r="I71" s="685"/>
      <c r="J71" s="685">
        <f>'03CH'!V57</f>
        <v>0</v>
      </c>
      <c r="K71" s="685">
        <f t="shared" si="25"/>
        <v>0</v>
      </c>
      <c r="L71" s="686"/>
      <c r="M71" s="686">
        <f>'03CH'!V58</f>
        <v>0</v>
      </c>
      <c r="N71" s="686">
        <f t="shared" si="26"/>
        <v>0</v>
      </c>
      <c r="O71" s="687"/>
      <c r="P71" s="687">
        <f>'03CH'!V60</f>
        <v>0</v>
      </c>
      <c r="Q71" s="687">
        <f t="shared" si="27"/>
        <v>0</v>
      </c>
      <c r="R71" s="688"/>
      <c r="S71" s="688">
        <f>'03CH'!V61</f>
        <v>0</v>
      </c>
      <c r="T71" s="688">
        <f t="shared" si="28"/>
        <v>0</v>
      </c>
      <c r="U71" s="689" t="e">
        <f>'02 CH'!#REF!</f>
        <v>#REF!</v>
      </c>
      <c r="V71" s="689">
        <f>'03CH'!V62</f>
        <v>0</v>
      </c>
      <c r="W71" s="689" t="e">
        <f t="shared" si="29"/>
        <v>#REF!</v>
      </c>
      <c r="X71" s="621"/>
      <c r="Y71" s="621"/>
    </row>
    <row r="72" spans="1:25" s="437" customFormat="1" x14ac:dyDescent="0.25">
      <c r="A72" s="682">
        <v>11</v>
      </c>
      <c r="B72" s="690"/>
      <c r="C72" s="683"/>
      <c r="D72" s="683"/>
      <c r="E72" s="683">
        <f t="shared" si="24"/>
        <v>0</v>
      </c>
      <c r="F72" s="684"/>
      <c r="G72" s="684">
        <f>'03CH'!W53</f>
        <v>0</v>
      </c>
      <c r="H72" s="684">
        <f t="shared" si="23"/>
        <v>0</v>
      </c>
      <c r="I72" s="685"/>
      <c r="J72" s="685">
        <f>'03CH'!W57</f>
        <v>0</v>
      </c>
      <c r="K72" s="685">
        <f t="shared" si="25"/>
        <v>0</v>
      </c>
      <c r="L72" s="686"/>
      <c r="M72" s="686">
        <f>'03CH'!W58</f>
        <v>0</v>
      </c>
      <c r="N72" s="686">
        <f t="shared" si="26"/>
        <v>0</v>
      </c>
      <c r="O72" s="687"/>
      <c r="P72" s="687">
        <f>'03CH'!W60</f>
        <v>0</v>
      </c>
      <c r="Q72" s="687">
        <f t="shared" si="27"/>
        <v>0</v>
      </c>
      <c r="R72" s="688"/>
      <c r="S72" s="688">
        <f>'03CH'!W61</f>
        <v>0</v>
      </c>
      <c r="T72" s="688">
        <f t="shared" si="28"/>
        <v>0</v>
      </c>
      <c r="U72" s="689" t="e">
        <f>'02 CH'!#REF!</f>
        <v>#REF!</v>
      </c>
      <c r="V72" s="689">
        <f>'03CH'!W62</f>
        <v>0</v>
      </c>
      <c r="W72" s="689" t="e">
        <f t="shared" si="29"/>
        <v>#REF!</v>
      </c>
      <c r="X72" s="621"/>
      <c r="Y72" s="621"/>
    </row>
    <row r="73" spans="1:25" s="437" customFormat="1" x14ac:dyDescent="0.25">
      <c r="A73" s="682">
        <v>12</v>
      </c>
      <c r="B73" s="690"/>
      <c r="C73" s="683"/>
      <c r="D73" s="683"/>
      <c r="E73" s="683">
        <f t="shared" si="24"/>
        <v>0</v>
      </c>
      <c r="F73" s="684"/>
      <c r="G73" s="684">
        <f>'03CH'!X53</f>
        <v>0</v>
      </c>
      <c r="H73" s="684">
        <f t="shared" si="23"/>
        <v>0</v>
      </c>
      <c r="I73" s="685"/>
      <c r="J73" s="685">
        <f>'03CH'!X57</f>
        <v>0</v>
      </c>
      <c r="K73" s="685">
        <f t="shared" si="25"/>
        <v>0</v>
      </c>
      <c r="L73" s="686"/>
      <c r="M73" s="686">
        <f>'03CH'!X58</f>
        <v>0</v>
      </c>
      <c r="N73" s="686">
        <f t="shared" si="26"/>
        <v>0</v>
      </c>
      <c r="O73" s="687"/>
      <c r="P73" s="687">
        <f>'03CH'!X60</f>
        <v>0</v>
      </c>
      <c r="Q73" s="687">
        <f t="shared" si="27"/>
        <v>0</v>
      </c>
      <c r="R73" s="688"/>
      <c r="S73" s="688">
        <f>'03CH'!X61</f>
        <v>0</v>
      </c>
      <c r="T73" s="688">
        <f t="shared" si="28"/>
        <v>0</v>
      </c>
      <c r="U73" s="689" t="e">
        <f>'02 CH'!#REF!</f>
        <v>#REF!</v>
      </c>
      <c r="V73" s="689">
        <f>'03CH'!X62</f>
        <v>0</v>
      </c>
      <c r="W73" s="689" t="e">
        <f t="shared" si="29"/>
        <v>#REF!</v>
      </c>
      <c r="X73" s="621"/>
      <c r="Y73" s="621"/>
    </row>
    <row r="74" spans="1:25" s="437" customFormat="1" x14ac:dyDescent="0.25">
      <c r="A74" s="682">
        <v>13</v>
      </c>
      <c r="B74" s="690"/>
      <c r="C74" s="683"/>
      <c r="D74" s="683"/>
      <c r="E74" s="683">
        <f t="shared" si="24"/>
        <v>0</v>
      </c>
      <c r="F74" s="684"/>
      <c r="G74" s="684">
        <f>'03CH'!Y53</f>
        <v>0</v>
      </c>
      <c r="H74" s="684">
        <f t="shared" si="23"/>
        <v>0</v>
      </c>
      <c r="I74" s="685"/>
      <c r="J74" s="685">
        <f>'03CH'!Y57</f>
        <v>0</v>
      </c>
      <c r="K74" s="685">
        <f t="shared" si="25"/>
        <v>0</v>
      </c>
      <c r="L74" s="686"/>
      <c r="M74" s="686">
        <f>'03CH'!Y58</f>
        <v>0</v>
      </c>
      <c r="N74" s="686">
        <f t="shared" si="26"/>
        <v>0</v>
      </c>
      <c r="O74" s="687"/>
      <c r="P74" s="687">
        <f>'03CH'!Y60</f>
        <v>0</v>
      </c>
      <c r="Q74" s="687">
        <f t="shared" si="27"/>
        <v>0</v>
      </c>
      <c r="R74" s="688"/>
      <c r="S74" s="688">
        <f>'03CH'!Y61</f>
        <v>0</v>
      </c>
      <c r="T74" s="688">
        <f t="shared" si="28"/>
        <v>0</v>
      </c>
      <c r="U74" s="689" t="e">
        <f>'02 CH'!#REF!</f>
        <v>#REF!</v>
      </c>
      <c r="V74" s="689">
        <f>'03CH'!Y62</f>
        <v>0</v>
      </c>
      <c r="W74" s="689" t="e">
        <f t="shared" si="29"/>
        <v>#REF!</v>
      </c>
      <c r="X74" s="621"/>
      <c r="Y74" s="621"/>
    </row>
    <row r="75" spans="1:25" s="437" customFormat="1" x14ac:dyDescent="0.25">
      <c r="A75" s="682">
        <v>14</v>
      </c>
      <c r="B75" s="690"/>
      <c r="C75" s="683"/>
      <c r="D75" s="683"/>
      <c r="E75" s="683">
        <f t="shared" si="24"/>
        <v>0</v>
      </c>
      <c r="F75" s="684"/>
      <c r="G75" s="684">
        <f>'03CH'!Z53</f>
        <v>0</v>
      </c>
      <c r="H75" s="684">
        <f t="shared" si="23"/>
        <v>0</v>
      </c>
      <c r="I75" s="685"/>
      <c r="J75" s="685">
        <f>'03CH'!Z57</f>
        <v>0</v>
      </c>
      <c r="K75" s="685">
        <f t="shared" si="25"/>
        <v>0</v>
      </c>
      <c r="L75" s="686"/>
      <c r="M75" s="686">
        <f>'03CH'!Z58</f>
        <v>0</v>
      </c>
      <c r="N75" s="686">
        <f t="shared" si="26"/>
        <v>0</v>
      </c>
      <c r="O75" s="687"/>
      <c r="P75" s="687">
        <f>'03CH'!Z60</f>
        <v>0</v>
      </c>
      <c r="Q75" s="687">
        <f t="shared" si="27"/>
        <v>0</v>
      </c>
      <c r="R75" s="688"/>
      <c r="S75" s="688">
        <f>'03CH'!Z61</f>
        <v>0</v>
      </c>
      <c r="T75" s="688">
        <f t="shared" si="28"/>
        <v>0</v>
      </c>
      <c r="U75" s="689" t="e">
        <f>'02 CH'!#REF!</f>
        <v>#REF!</v>
      </c>
      <c r="V75" s="689">
        <f>'03CH'!Z62</f>
        <v>0</v>
      </c>
      <c r="W75" s="689" t="e">
        <f t="shared" si="29"/>
        <v>#REF!</v>
      </c>
      <c r="X75" s="621"/>
      <c r="Y75" s="621"/>
    </row>
    <row r="76" spans="1:25" s="437" customFormat="1" x14ac:dyDescent="0.25">
      <c r="A76" s="682">
        <v>15</v>
      </c>
      <c r="B76" s="690"/>
      <c r="C76" s="683"/>
      <c r="D76" s="683"/>
      <c r="E76" s="683">
        <f t="shared" si="24"/>
        <v>0</v>
      </c>
      <c r="F76" s="684"/>
      <c r="G76" s="684">
        <f>'03CH'!AA53</f>
        <v>0</v>
      </c>
      <c r="H76" s="684">
        <f t="shared" si="23"/>
        <v>0</v>
      </c>
      <c r="I76" s="685"/>
      <c r="J76" s="685">
        <f>'03CH'!AA57</f>
        <v>0</v>
      </c>
      <c r="K76" s="685">
        <f t="shared" si="25"/>
        <v>0</v>
      </c>
      <c r="L76" s="686"/>
      <c r="M76" s="686">
        <f>'03CH'!AA58</f>
        <v>0</v>
      </c>
      <c r="N76" s="686">
        <f t="shared" si="26"/>
        <v>0</v>
      </c>
      <c r="O76" s="687"/>
      <c r="P76" s="687">
        <f>'03CH'!AA60</f>
        <v>0</v>
      </c>
      <c r="Q76" s="687">
        <f t="shared" si="27"/>
        <v>0</v>
      </c>
      <c r="R76" s="688"/>
      <c r="S76" s="688">
        <f>'03CH'!AA61</f>
        <v>0</v>
      </c>
      <c r="T76" s="688">
        <f t="shared" si="28"/>
        <v>0</v>
      </c>
      <c r="U76" s="689" t="e">
        <f>'02 CH'!#REF!</f>
        <v>#REF!</v>
      </c>
      <c r="V76" s="689">
        <f>'03CH'!AA62</f>
        <v>0</v>
      </c>
      <c r="W76" s="689" t="e">
        <f t="shared" si="29"/>
        <v>#REF!</v>
      </c>
      <c r="X76" s="621"/>
      <c r="Y76" s="621"/>
    </row>
    <row r="77" spans="1:25" s="437" customFormat="1" x14ac:dyDescent="0.25">
      <c r="A77" s="691"/>
      <c r="B77" s="691" t="s">
        <v>262</v>
      </c>
      <c r="C77" s="692">
        <f t="shared" ref="C77:O77" si="30">SUM(C62:C76)</f>
        <v>50.947810999999994</v>
      </c>
      <c r="D77" s="692">
        <f t="shared" si="30"/>
        <v>87.75781099999999</v>
      </c>
      <c r="E77" s="692">
        <f t="shared" si="30"/>
        <v>36.81</v>
      </c>
      <c r="F77" s="693">
        <f t="shared" si="30"/>
        <v>0.74</v>
      </c>
      <c r="G77" s="693">
        <f t="shared" si="30"/>
        <v>5.3299999999999992</v>
      </c>
      <c r="H77" s="693">
        <f t="shared" si="30"/>
        <v>4.589999999999999</v>
      </c>
      <c r="I77" s="694">
        <f t="shared" si="30"/>
        <v>17.355473999999997</v>
      </c>
      <c r="J77" s="694">
        <f t="shared" si="30"/>
        <v>17.355473999999997</v>
      </c>
      <c r="K77" s="694">
        <f t="shared" si="30"/>
        <v>0</v>
      </c>
      <c r="L77" s="695">
        <f t="shared" si="30"/>
        <v>0</v>
      </c>
      <c r="M77" s="695">
        <f t="shared" si="30"/>
        <v>0</v>
      </c>
      <c r="N77" s="695">
        <f t="shared" si="30"/>
        <v>0</v>
      </c>
      <c r="O77" s="696">
        <f t="shared" si="30"/>
        <v>0</v>
      </c>
      <c r="P77" s="696">
        <f t="shared" ref="P77:W77" si="31">SUM(P62:P76)</f>
        <v>0</v>
      </c>
      <c r="Q77" s="696">
        <f t="shared" si="31"/>
        <v>0</v>
      </c>
      <c r="R77" s="697">
        <f t="shared" si="31"/>
        <v>0</v>
      </c>
      <c r="S77" s="697">
        <f t="shared" si="31"/>
        <v>0</v>
      </c>
      <c r="T77" s="697">
        <f t="shared" si="31"/>
        <v>0</v>
      </c>
      <c r="U77" s="698" t="e">
        <f t="shared" si="31"/>
        <v>#REF!</v>
      </c>
      <c r="V77" s="698">
        <f t="shared" si="31"/>
        <v>0</v>
      </c>
      <c r="W77" s="698" t="e">
        <f t="shared" si="31"/>
        <v>#REF!</v>
      </c>
      <c r="X77" s="699"/>
      <c r="Y77" s="699"/>
    </row>
    <row r="79" spans="1:25" s="437" customFormat="1" ht="12.75" customHeight="1" x14ac:dyDescent="0.25">
      <c r="A79" s="1241" t="s">
        <v>107</v>
      </c>
      <c r="B79" s="1241" t="s">
        <v>246</v>
      </c>
      <c r="C79" s="1241" t="str">
        <f>'02 CH'!B53</f>
        <v>Đất khu vui chơi, giải trí công cộng</v>
      </c>
      <c r="D79" s="1241"/>
      <c r="E79" s="1241"/>
      <c r="F79" s="1249" t="str">
        <f>'02 CH'!B54</f>
        <v>Đất cơ sở tín ngưỡng</v>
      </c>
      <c r="G79" s="1249"/>
      <c r="H79" s="1249"/>
      <c r="I79" s="1248" t="str">
        <f>'02 CH'!B55</f>
        <v>Đất sông, ngòi, kênh, rạch, suối</v>
      </c>
      <c r="J79" s="1248"/>
      <c r="K79" s="1248"/>
      <c r="L79" s="1230" t="str">
        <f>'02 CH'!B56</f>
        <v>Đất có mặt nước chuyên dùng</v>
      </c>
      <c r="M79" s="1230"/>
      <c r="N79" s="1230"/>
      <c r="O79" s="1231" t="str">
        <f>'02 CH'!B57</f>
        <v>Đất phi nông nghiệp khác</v>
      </c>
      <c r="P79" s="1231"/>
      <c r="Q79" s="1231"/>
      <c r="R79" s="1223"/>
      <c r="S79" s="1223"/>
      <c r="T79" s="1223"/>
      <c r="U79" s="1223"/>
      <c r="V79" s="1223"/>
      <c r="W79" s="1223"/>
      <c r="X79" s="621"/>
      <c r="Y79" s="621"/>
    </row>
    <row r="80" spans="1:25" s="437" customFormat="1" ht="38.25" x14ac:dyDescent="0.25">
      <c r="A80" s="1241"/>
      <c r="B80" s="1241"/>
      <c r="C80" s="674" t="str">
        <f>C61</f>
        <v>HT, 2020</v>
      </c>
      <c r="D80" s="674" t="str">
        <f>D61</f>
        <v>Quy hoạch 2030</v>
      </c>
      <c r="E80" s="674" t="str">
        <f>E61</f>
        <v>QH 2030/HT 2020</v>
      </c>
      <c r="F80" s="675" t="str">
        <f>C80</f>
        <v>HT, 2020</v>
      </c>
      <c r="G80" s="675" t="str">
        <f>D80</f>
        <v>Quy hoạch 2030</v>
      </c>
      <c r="H80" s="675" t="str">
        <f>E80</f>
        <v>QH 2030/HT 2020</v>
      </c>
      <c r="I80" s="676" t="str">
        <f>F80</f>
        <v>HT, 2020</v>
      </c>
      <c r="J80" s="676" t="str">
        <f>D80</f>
        <v>Quy hoạch 2030</v>
      </c>
      <c r="K80" s="676" t="str">
        <f>E80</f>
        <v>QH 2030/HT 2020</v>
      </c>
      <c r="L80" s="677" t="str">
        <f t="shared" ref="L80:Q80" si="32">I80</f>
        <v>HT, 2020</v>
      </c>
      <c r="M80" s="677" t="str">
        <f t="shared" si="32"/>
        <v>Quy hoạch 2030</v>
      </c>
      <c r="N80" s="677" t="str">
        <f t="shared" si="32"/>
        <v>QH 2030/HT 2020</v>
      </c>
      <c r="O80" s="678" t="str">
        <f t="shared" si="32"/>
        <v>HT, 2020</v>
      </c>
      <c r="P80" s="678" t="str">
        <f t="shared" si="32"/>
        <v>Quy hoạch 2030</v>
      </c>
      <c r="Q80" s="678" t="str">
        <f t="shared" si="32"/>
        <v>QH 2030/HT 2020</v>
      </c>
      <c r="R80" s="700"/>
      <c r="S80" s="700"/>
      <c r="T80" s="700"/>
      <c r="U80" s="700"/>
      <c r="V80" s="700"/>
      <c r="W80" s="700"/>
      <c r="X80" s="681"/>
      <c r="Y80" s="681"/>
    </row>
    <row r="81" spans="1:25" s="437" customFormat="1" x14ac:dyDescent="0.2">
      <c r="A81" s="682">
        <v>1</v>
      </c>
      <c r="B81" s="657" t="s">
        <v>344</v>
      </c>
      <c r="C81" s="683">
        <f>'02 CH'!I70</f>
        <v>0</v>
      </c>
      <c r="D81" s="683" t="e">
        <f>'03CH'!#REF!</f>
        <v>#REF!</v>
      </c>
      <c r="E81" s="683" t="e">
        <f>D81-C81</f>
        <v>#REF!</v>
      </c>
      <c r="F81" s="684">
        <f>'02 CH'!I71</f>
        <v>0</v>
      </c>
      <c r="G81" s="684" t="e">
        <f>'03CH'!#REF!</f>
        <v>#REF!</v>
      </c>
      <c r="H81" s="684" t="e">
        <f t="shared" ref="H81:H95" si="33">G81-F81</f>
        <v>#REF!</v>
      </c>
      <c r="I81" s="685">
        <f>'02 CH'!I75</f>
        <v>0</v>
      </c>
      <c r="J81" s="685">
        <f>'03CH'!M64</f>
        <v>0</v>
      </c>
      <c r="K81" s="685">
        <f>J81-I81</f>
        <v>0</v>
      </c>
      <c r="L81" s="686">
        <f>'02 CH'!I76</f>
        <v>0</v>
      </c>
      <c r="M81" s="686">
        <f>'03CH'!M65</f>
        <v>0</v>
      </c>
      <c r="N81" s="686">
        <f>M81-L81</f>
        <v>0</v>
      </c>
      <c r="O81" s="687">
        <f>'02 CH'!I78</f>
        <v>0</v>
      </c>
      <c r="P81" s="687">
        <f>'03CH'!M67</f>
        <v>0</v>
      </c>
      <c r="Q81" s="687">
        <f>P81-O81</f>
        <v>0</v>
      </c>
      <c r="R81" s="701"/>
      <c r="S81" s="701"/>
      <c r="T81" s="701"/>
      <c r="U81" s="701"/>
      <c r="V81" s="701"/>
      <c r="W81" s="701"/>
      <c r="X81" s="621"/>
      <c r="Y81" s="621"/>
    </row>
    <row r="82" spans="1:25" s="437" customFormat="1" x14ac:dyDescent="0.2">
      <c r="A82" s="682">
        <v>2</v>
      </c>
      <c r="B82" s="657" t="s">
        <v>345</v>
      </c>
      <c r="C82" s="683">
        <f>'02 CH'!J70</f>
        <v>0</v>
      </c>
      <c r="D82" s="683" t="e">
        <f>'03CH'!#REF!</f>
        <v>#REF!</v>
      </c>
      <c r="E82" s="683" t="e">
        <f t="shared" ref="E82:E95" si="34">D82-C82</f>
        <v>#REF!</v>
      </c>
      <c r="F82" s="684">
        <f>'02 CH'!J71</f>
        <v>0</v>
      </c>
      <c r="G82" s="684" t="e">
        <f>'03CH'!#REF!</f>
        <v>#REF!</v>
      </c>
      <c r="H82" s="684" t="e">
        <f t="shared" si="33"/>
        <v>#REF!</v>
      </c>
      <c r="I82" s="685">
        <f>'02 CH'!J75</f>
        <v>0</v>
      </c>
      <c r="J82" s="685">
        <f>'03CH'!N64</f>
        <v>0</v>
      </c>
      <c r="K82" s="685">
        <f t="shared" ref="K82:K95" si="35">J82-I82</f>
        <v>0</v>
      </c>
      <c r="L82" s="686">
        <f>'02 CH'!J76</f>
        <v>0</v>
      </c>
      <c r="M82" s="686">
        <f>'03CH'!N65</f>
        <v>0</v>
      </c>
      <c r="N82" s="686">
        <f t="shared" ref="N82:N95" si="36">M82-L82</f>
        <v>0</v>
      </c>
      <c r="O82" s="687">
        <f>'02 CH'!J78</f>
        <v>0</v>
      </c>
      <c r="P82" s="687">
        <f>'03CH'!N67</f>
        <v>0</v>
      </c>
      <c r="Q82" s="687">
        <f t="shared" ref="Q82:Q95" si="37">P82-O82</f>
        <v>0</v>
      </c>
      <c r="R82" s="701"/>
      <c r="S82" s="701"/>
      <c r="T82" s="701"/>
      <c r="U82" s="701"/>
      <c r="V82" s="701"/>
      <c r="W82" s="701"/>
      <c r="X82" s="621"/>
      <c r="Y82" s="621"/>
    </row>
    <row r="83" spans="1:25" s="437" customFormat="1" x14ac:dyDescent="0.2">
      <c r="A83" s="682">
        <v>3</v>
      </c>
      <c r="B83" s="657" t="s">
        <v>346</v>
      </c>
      <c r="C83" s="683">
        <f>'02 CH'!K70</f>
        <v>0</v>
      </c>
      <c r="D83" s="683" t="e">
        <f>'03CH'!#REF!</f>
        <v>#REF!</v>
      </c>
      <c r="E83" s="683" t="e">
        <f t="shared" si="34"/>
        <v>#REF!</v>
      </c>
      <c r="F83" s="684">
        <f>'02 CH'!K71</f>
        <v>0</v>
      </c>
      <c r="G83" s="684" t="e">
        <f>'03CH'!#REF!</f>
        <v>#REF!</v>
      </c>
      <c r="H83" s="684" t="e">
        <f t="shared" si="33"/>
        <v>#REF!</v>
      </c>
      <c r="I83" s="685">
        <f>'02 CH'!K75</f>
        <v>0</v>
      </c>
      <c r="J83" s="685">
        <f>'03CH'!O64</f>
        <v>0</v>
      </c>
      <c r="K83" s="685">
        <f t="shared" si="35"/>
        <v>0</v>
      </c>
      <c r="L83" s="686">
        <f>'02 CH'!K76</f>
        <v>0</v>
      </c>
      <c r="M83" s="686">
        <f>'03CH'!O65</f>
        <v>0</v>
      </c>
      <c r="N83" s="686">
        <f t="shared" si="36"/>
        <v>0</v>
      </c>
      <c r="O83" s="687">
        <f>'02 CH'!K78</f>
        <v>0</v>
      </c>
      <c r="P83" s="687">
        <f>'03CH'!O67</f>
        <v>0</v>
      </c>
      <c r="Q83" s="687">
        <f t="shared" si="37"/>
        <v>0</v>
      </c>
      <c r="R83" s="701"/>
      <c r="S83" s="701"/>
      <c r="T83" s="701"/>
      <c r="U83" s="701"/>
      <c r="V83" s="701"/>
      <c r="W83" s="701"/>
      <c r="X83" s="621"/>
      <c r="Y83" s="621"/>
    </row>
    <row r="84" spans="1:25" s="437" customFormat="1" x14ac:dyDescent="0.2">
      <c r="A84" s="682">
        <v>4</v>
      </c>
      <c r="B84" s="657" t="s">
        <v>347</v>
      </c>
      <c r="C84" s="683">
        <f>'02 CH'!L70</f>
        <v>0</v>
      </c>
      <c r="D84" s="683" t="e">
        <f>'03CH'!#REF!</f>
        <v>#REF!</v>
      </c>
      <c r="E84" s="683" t="e">
        <f t="shared" si="34"/>
        <v>#REF!</v>
      </c>
      <c r="F84" s="684">
        <f>'02 CH'!L71</f>
        <v>0</v>
      </c>
      <c r="G84" s="684" t="e">
        <f>'03CH'!#REF!</f>
        <v>#REF!</v>
      </c>
      <c r="H84" s="684" t="e">
        <f t="shared" si="33"/>
        <v>#REF!</v>
      </c>
      <c r="I84" s="685">
        <f>'02 CH'!L75</f>
        <v>0</v>
      </c>
      <c r="J84" s="685">
        <f>'03CH'!P64</f>
        <v>0</v>
      </c>
      <c r="K84" s="685">
        <f t="shared" si="35"/>
        <v>0</v>
      </c>
      <c r="L84" s="686">
        <f>'02 CH'!L76</f>
        <v>0</v>
      </c>
      <c r="M84" s="686">
        <f>'03CH'!P65</f>
        <v>0</v>
      </c>
      <c r="N84" s="686">
        <f t="shared" si="36"/>
        <v>0</v>
      </c>
      <c r="O84" s="687">
        <f>'02 CH'!L78</f>
        <v>0</v>
      </c>
      <c r="P84" s="687">
        <f>'03CH'!P67</f>
        <v>0</v>
      </c>
      <c r="Q84" s="687">
        <f t="shared" si="37"/>
        <v>0</v>
      </c>
      <c r="R84" s="701"/>
      <c r="S84" s="701"/>
      <c r="T84" s="701"/>
      <c r="U84" s="701"/>
      <c r="V84" s="701"/>
      <c r="W84" s="701"/>
      <c r="X84" s="621"/>
      <c r="Y84" s="621"/>
    </row>
    <row r="85" spans="1:25" s="437" customFormat="1" x14ac:dyDescent="0.2">
      <c r="A85" s="682">
        <v>5</v>
      </c>
      <c r="B85" s="657" t="s">
        <v>348</v>
      </c>
      <c r="C85" s="683">
        <f>'02 CH'!M70</f>
        <v>0</v>
      </c>
      <c r="D85" s="683" t="e">
        <f>'03CH'!#REF!</f>
        <v>#REF!</v>
      </c>
      <c r="E85" s="683" t="e">
        <f t="shared" si="34"/>
        <v>#REF!</v>
      </c>
      <c r="F85" s="684">
        <f>'02 CH'!M71</f>
        <v>0</v>
      </c>
      <c r="G85" s="684" t="e">
        <f>'03CH'!#REF!</f>
        <v>#REF!</v>
      </c>
      <c r="H85" s="684" t="e">
        <f t="shared" si="33"/>
        <v>#REF!</v>
      </c>
      <c r="I85" s="685">
        <f>'02 CH'!M75</f>
        <v>0</v>
      </c>
      <c r="J85" s="685">
        <f>'03CH'!Q64</f>
        <v>0</v>
      </c>
      <c r="K85" s="685">
        <f t="shared" si="35"/>
        <v>0</v>
      </c>
      <c r="L85" s="686">
        <f>'02 CH'!M76</f>
        <v>0</v>
      </c>
      <c r="M85" s="686">
        <f>'03CH'!Q65</f>
        <v>0</v>
      </c>
      <c r="N85" s="686">
        <f t="shared" si="36"/>
        <v>0</v>
      </c>
      <c r="O85" s="687">
        <f>'02 CH'!M78</f>
        <v>0</v>
      </c>
      <c r="P85" s="687">
        <f>'03CH'!Q67</f>
        <v>0</v>
      </c>
      <c r="Q85" s="687">
        <f t="shared" si="37"/>
        <v>0</v>
      </c>
      <c r="R85" s="701"/>
      <c r="S85" s="701"/>
      <c r="T85" s="701"/>
      <c r="U85" s="701"/>
      <c r="V85" s="701"/>
      <c r="W85" s="701"/>
      <c r="X85" s="621"/>
      <c r="Y85" s="621"/>
    </row>
    <row r="86" spans="1:25" s="437" customFormat="1" x14ac:dyDescent="0.2">
      <c r="A86" s="682">
        <v>6</v>
      </c>
      <c r="B86" s="657" t="s">
        <v>349</v>
      </c>
      <c r="C86" s="683">
        <f>'02 CH'!N70</f>
        <v>0</v>
      </c>
      <c r="D86" s="683" t="e">
        <f>'03CH'!#REF!</f>
        <v>#REF!</v>
      </c>
      <c r="E86" s="683" t="e">
        <f t="shared" si="34"/>
        <v>#REF!</v>
      </c>
      <c r="F86" s="684">
        <f>'02 CH'!N71</f>
        <v>0</v>
      </c>
      <c r="G86" s="684" t="e">
        <f>'03CH'!#REF!</f>
        <v>#REF!</v>
      </c>
      <c r="H86" s="684" t="e">
        <f t="shared" si="33"/>
        <v>#REF!</v>
      </c>
      <c r="I86" s="685">
        <f>'02 CH'!N75</f>
        <v>0</v>
      </c>
      <c r="J86" s="685">
        <f>'03CH'!R64</f>
        <v>0</v>
      </c>
      <c r="K86" s="685">
        <f t="shared" si="35"/>
        <v>0</v>
      </c>
      <c r="L86" s="686">
        <f>'02 CH'!N76</f>
        <v>0</v>
      </c>
      <c r="M86" s="686">
        <f>'03CH'!R65</f>
        <v>0</v>
      </c>
      <c r="N86" s="686">
        <f t="shared" si="36"/>
        <v>0</v>
      </c>
      <c r="O86" s="687">
        <f>'02 CH'!N78</f>
        <v>0</v>
      </c>
      <c r="P86" s="687">
        <f>'03CH'!R67</f>
        <v>0</v>
      </c>
      <c r="Q86" s="687">
        <f t="shared" si="37"/>
        <v>0</v>
      </c>
      <c r="R86" s="701"/>
      <c r="S86" s="701"/>
      <c r="T86" s="701"/>
      <c r="U86" s="701"/>
      <c r="V86" s="701"/>
      <c r="W86" s="701"/>
      <c r="X86" s="621"/>
      <c r="Y86" s="621"/>
    </row>
    <row r="87" spans="1:25" s="437" customFormat="1" x14ac:dyDescent="0.2">
      <c r="A87" s="682">
        <v>7</v>
      </c>
      <c r="B87" s="657" t="s">
        <v>350</v>
      </c>
      <c r="C87" s="683">
        <f>'02 CH'!O70</f>
        <v>0</v>
      </c>
      <c r="D87" s="683" t="e">
        <f>'03CH'!#REF!</f>
        <v>#REF!</v>
      </c>
      <c r="E87" s="683" t="e">
        <f t="shared" si="34"/>
        <v>#REF!</v>
      </c>
      <c r="F87" s="684">
        <f>'02 CH'!O71</f>
        <v>0</v>
      </c>
      <c r="G87" s="684" t="e">
        <f>'03CH'!#REF!</f>
        <v>#REF!</v>
      </c>
      <c r="H87" s="684" t="e">
        <f t="shared" si="33"/>
        <v>#REF!</v>
      </c>
      <c r="I87" s="685">
        <f>'02 CH'!O75</f>
        <v>0</v>
      </c>
      <c r="J87" s="685">
        <f>'03CH'!S64</f>
        <v>0</v>
      </c>
      <c r="K87" s="685">
        <f t="shared" si="35"/>
        <v>0</v>
      </c>
      <c r="L87" s="686">
        <f>'02 CH'!O76</f>
        <v>0</v>
      </c>
      <c r="M87" s="686">
        <f>'03CH'!S65</f>
        <v>0</v>
      </c>
      <c r="N87" s="686">
        <f t="shared" si="36"/>
        <v>0</v>
      </c>
      <c r="O87" s="687">
        <f>'02 CH'!O78</f>
        <v>0</v>
      </c>
      <c r="P87" s="687">
        <f>'03CH'!S67</f>
        <v>0</v>
      </c>
      <c r="Q87" s="687">
        <f t="shared" si="37"/>
        <v>0</v>
      </c>
      <c r="R87" s="701"/>
      <c r="S87" s="701"/>
      <c r="T87" s="701"/>
      <c r="U87" s="701"/>
      <c r="V87" s="701"/>
      <c r="W87" s="701"/>
      <c r="X87" s="621"/>
      <c r="Y87" s="621"/>
    </row>
    <row r="88" spans="1:25" s="437" customFormat="1" x14ac:dyDescent="0.2">
      <c r="A88" s="682">
        <v>8</v>
      </c>
      <c r="B88" s="657" t="s">
        <v>351</v>
      </c>
      <c r="C88" s="683">
        <f>'02 CH'!P70</f>
        <v>0</v>
      </c>
      <c r="D88" s="683" t="e">
        <f>'03CH'!#REF!</f>
        <v>#REF!</v>
      </c>
      <c r="E88" s="683" t="e">
        <f t="shared" si="34"/>
        <v>#REF!</v>
      </c>
      <c r="F88" s="684">
        <f>'02 CH'!P71</f>
        <v>0</v>
      </c>
      <c r="G88" s="684" t="e">
        <f>'03CH'!#REF!</f>
        <v>#REF!</v>
      </c>
      <c r="H88" s="684" t="e">
        <f t="shared" si="33"/>
        <v>#REF!</v>
      </c>
      <c r="I88" s="685">
        <f>'02 CH'!P75</f>
        <v>0</v>
      </c>
      <c r="J88" s="685">
        <f>'03CH'!T64</f>
        <v>0</v>
      </c>
      <c r="K88" s="685">
        <f t="shared" si="35"/>
        <v>0</v>
      </c>
      <c r="L88" s="686">
        <f>'02 CH'!P76</f>
        <v>0</v>
      </c>
      <c r="M88" s="686">
        <f>'03CH'!T65</f>
        <v>0</v>
      </c>
      <c r="N88" s="686">
        <f t="shared" si="36"/>
        <v>0</v>
      </c>
      <c r="O88" s="687">
        <f>'02 CH'!P78</f>
        <v>0</v>
      </c>
      <c r="P88" s="687">
        <f>'03CH'!T67</f>
        <v>0</v>
      </c>
      <c r="Q88" s="687">
        <f t="shared" si="37"/>
        <v>0</v>
      </c>
      <c r="R88" s="701"/>
      <c r="S88" s="701"/>
      <c r="T88" s="701"/>
      <c r="U88" s="701"/>
      <c r="V88" s="701"/>
      <c r="W88" s="701"/>
      <c r="X88" s="621"/>
      <c r="Y88" s="621"/>
    </row>
    <row r="89" spans="1:25" s="437" customFormat="1" x14ac:dyDescent="0.2">
      <c r="A89" s="682">
        <v>9</v>
      </c>
      <c r="B89" s="657" t="s">
        <v>352</v>
      </c>
      <c r="C89" s="683">
        <f>'02 CH'!Q70</f>
        <v>0</v>
      </c>
      <c r="D89" s="683" t="e">
        <f>'03CH'!#REF!</f>
        <v>#REF!</v>
      </c>
      <c r="E89" s="683" t="e">
        <f t="shared" si="34"/>
        <v>#REF!</v>
      </c>
      <c r="F89" s="684">
        <f>'02 CH'!Q71</f>
        <v>0</v>
      </c>
      <c r="G89" s="684" t="e">
        <f>'03CH'!#REF!</f>
        <v>#REF!</v>
      </c>
      <c r="H89" s="684" t="e">
        <f t="shared" si="33"/>
        <v>#REF!</v>
      </c>
      <c r="I89" s="685">
        <f>'02 CH'!Q75</f>
        <v>0</v>
      </c>
      <c r="J89" s="685">
        <f>'03CH'!U64</f>
        <v>0</v>
      </c>
      <c r="K89" s="685">
        <f t="shared" si="35"/>
        <v>0</v>
      </c>
      <c r="L89" s="686">
        <f>'02 CH'!Q76</f>
        <v>0</v>
      </c>
      <c r="M89" s="686">
        <f>'03CH'!U65</f>
        <v>0</v>
      </c>
      <c r="N89" s="686">
        <f t="shared" si="36"/>
        <v>0</v>
      </c>
      <c r="O89" s="687">
        <f>'02 CH'!Q78</f>
        <v>0</v>
      </c>
      <c r="P89" s="687">
        <f>'03CH'!U67</f>
        <v>0</v>
      </c>
      <c r="Q89" s="687">
        <f t="shared" si="37"/>
        <v>0</v>
      </c>
      <c r="R89" s="701"/>
      <c r="S89" s="701"/>
      <c r="T89" s="701"/>
      <c r="U89" s="701"/>
      <c r="V89" s="701"/>
      <c r="W89" s="701"/>
      <c r="X89" s="621"/>
      <c r="Y89" s="621"/>
    </row>
    <row r="90" spans="1:25" s="437" customFormat="1" x14ac:dyDescent="0.25">
      <c r="A90" s="682">
        <v>10</v>
      </c>
      <c r="B90" s="690"/>
      <c r="C90" s="683"/>
      <c r="D90" s="683"/>
      <c r="E90" s="683">
        <f t="shared" si="34"/>
        <v>0</v>
      </c>
      <c r="F90" s="684"/>
      <c r="G90" s="684" t="e">
        <f>'03CH'!#REF!</f>
        <v>#REF!</v>
      </c>
      <c r="H90" s="684" t="e">
        <f t="shared" si="33"/>
        <v>#REF!</v>
      </c>
      <c r="I90" s="685"/>
      <c r="J90" s="685">
        <f>'03CH'!V64</f>
        <v>0</v>
      </c>
      <c r="K90" s="685">
        <f t="shared" si="35"/>
        <v>0</v>
      </c>
      <c r="L90" s="686"/>
      <c r="M90" s="686">
        <f>'03CH'!V65</f>
        <v>0</v>
      </c>
      <c r="N90" s="686">
        <f t="shared" si="36"/>
        <v>0</v>
      </c>
      <c r="O90" s="687"/>
      <c r="P90" s="687">
        <f>'03CH'!V67</f>
        <v>0</v>
      </c>
      <c r="Q90" s="687">
        <f t="shared" si="37"/>
        <v>0</v>
      </c>
      <c r="R90" s="701"/>
      <c r="S90" s="701"/>
      <c r="T90" s="701"/>
      <c r="U90" s="701"/>
      <c r="V90" s="701"/>
      <c r="W90" s="701"/>
      <c r="X90" s="621"/>
      <c r="Y90" s="621"/>
    </row>
    <row r="91" spans="1:25" s="437" customFormat="1" x14ac:dyDescent="0.25">
      <c r="A91" s="682">
        <v>11</v>
      </c>
      <c r="B91" s="690"/>
      <c r="C91" s="683"/>
      <c r="D91" s="683"/>
      <c r="E91" s="683">
        <f t="shared" si="34"/>
        <v>0</v>
      </c>
      <c r="F91" s="684"/>
      <c r="G91" s="684" t="e">
        <f>'03CH'!#REF!</f>
        <v>#REF!</v>
      </c>
      <c r="H91" s="684" t="e">
        <f t="shared" si="33"/>
        <v>#REF!</v>
      </c>
      <c r="I91" s="685"/>
      <c r="J91" s="685">
        <f>'03CH'!W64</f>
        <v>0</v>
      </c>
      <c r="K91" s="685">
        <f t="shared" si="35"/>
        <v>0</v>
      </c>
      <c r="L91" s="686"/>
      <c r="M91" s="686">
        <f>'03CH'!W65</f>
        <v>0</v>
      </c>
      <c r="N91" s="686">
        <f t="shared" si="36"/>
        <v>0</v>
      </c>
      <c r="O91" s="687"/>
      <c r="P91" s="687">
        <f>'03CH'!W67</f>
        <v>0</v>
      </c>
      <c r="Q91" s="687">
        <f t="shared" si="37"/>
        <v>0</v>
      </c>
      <c r="R91" s="701"/>
      <c r="S91" s="701"/>
      <c r="T91" s="701"/>
      <c r="U91" s="701"/>
      <c r="V91" s="701"/>
      <c r="W91" s="701"/>
      <c r="X91" s="621"/>
      <c r="Y91" s="621"/>
    </row>
    <row r="92" spans="1:25" s="437" customFormat="1" x14ac:dyDescent="0.25">
      <c r="A92" s="682">
        <v>12</v>
      </c>
      <c r="B92" s="690"/>
      <c r="C92" s="683"/>
      <c r="D92" s="683"/>
      <c r="E92" s="683">
        <f t="shared" si="34"/>
        <v>0</v>
      </c>
      <c r="F92" s="684"/>
      <c r="G92" s="684" t="e">
        <f>'03CH'!#REF!</f>
        <v>#REF!</v>
      </c>
      <c r="H92" s="684" t="e">
        <f t="shared" si="33"/>
        <v>#REF!</v>
      </c>
      <c r="I92" s="685"/>
      <c r="J92" s="685">
        <f>'03CH'!X64</f>
        <v>0</v>
      </c>
      <c r="K92" s="685">
        <f t="shared" si="35"/>
        <v>0</v>
      </c>
      <c r="L92" s="686"/>
      <c r="M92" s="686">
        <f>'03CH'!X65</f>
        <v>0</v>
      </c>
      <c r="N92" s="686">
        <f t="shared" si="36"/>
        <v>0</v>
      </c>
      <c r="O92" s="687"/>
      <c r="P92" s="687">
        <f>'03CH'!X67</f>
        <v>0</v>
      </c>
      <c r="Q92" s="687">
        <f t="shared" si="37"/>
        <v>0</v>
      </c>
      <c r="R92" s="701"/>
      <c r="S92" s="701"/>
      <c r="T92" s="701"/>
      <c r="U92" s="701"/>
      <c r="V92" s="701"/>
      <c r="W92" s="701"/>
      <c r="X92" s="621"/>
      <c r="Y92" s="621"/>
    </row>
    <row r="93" spans="1:25" s="437" customFormat="1" x14ac:dyDescent="0.25">
      <c r="A93" s="682">
        <v>13</v>
      </c>
      <c r="B93" s="690"/>
      <c r="C93" s="683"/>
      <c r="D93" s="683"/>
      <c r="E93" s="683">
        <f t="shared" si="34"/>
        <v>0</v>
      </c>
      <c r="F93" s="684"/>
      <c r="G93" s="684" t="e">
        <f>'03CH'!#REF!</f>
        <v>#REF!</v>
      </c>
      <c r="H93" s="684" t="e">
        <f t="shared" si="33"/>
        <v>#REF!</v>
      </c>
      <c r="I93" s="685"/>
      <c r="J93" s="685">
        <f>'03CH'!Y64</f>
        <v>0</v>
      </c>
      <c r="K93" s="685">
        <f t="shared" si="35"/>
        <v>0</v>
      </c>
      <c r="L93" s="686"/>
      <c r="M93" s="686">
        <f>'03CH'!Y65</f>
        <v>0</v>
      </c>
      <c r="N93" s="686">
        <f t="shared" si="36"/>
        <v>0</v>
      </c>
      <c r="O93" s="687"/>
      <c r="P93" s="687">
        <f>'03CH'!Y67</f>
        <v>0</v>
      </c>
      <c r="Q93" s="687">
        <f t="shared" si="37"/>
        <v>0</v>
      </c>
      <c r="R93" s="701"/>
      <c r="S93" s="701"/>
      <c r="T93" s="701"/>
      <c r="U93" s="701"/>
      <c r="V93" s="701"/>
      <c r="W93" s="701"/>
      <c r="X93" s="621"/>
      <c r="Y93" s="621"/>
    </row>
    <row r="94" spans="1:25" s="437" customFormat="1" x14ac:dyDescent="0.25">
      <c r="A94" s="682">
        <v>14</v>
      </c>
      <c r="B94" s="690"/>
      <c r="C94" s="683"/>
      <c r="D94" s="683"/>
      <c r="E94" s="683">
        <f t="shared" si="34"/>
        <v>0</v>
      </c>
      <c r="F94" s="684"/>
      <c r="G94" s="684" t="e">
        <f>'03CH'!#REF!</f>
        <v>#REF!</v>
      </c>
      <c r="H94" s="684" t="e">
        <f t="shared" si="33"/>
        <v>#REF!</v>
      </c>
      <c r="I94" s="685"/>
      <c r="J94" s="685">
        <f>'03CH'!Z64</f>
        <v>0</v>
      </c>
      <c r="K94" s="685">
        <f t="shared" si="35"/>
        <v>0</v>
      </c>
      <c r="L94" s="686"/>
      <c r="M94" s="686">
        <f>'03CH'!Z65</f>
        <v>0</v>
      </c>
      <c r="N94" s="686">
        <f t="shared" si="36"/>
        <v>0</v>
      </c>
      <c r="O94" s="687"/>
      <c r="P94" s="687">
        <f>'03CH'!Z67</f>
        <v>0</v>
      </c>
      <c r="Q94" s="687">
        <f t="shared" si="37"/>
        <v>0</v>
      </c>
      <c r="R94" s="701"/>
      <c r="S94" s="701"/>
      <c r="T94" s="701"/>
      <c r="U94" s="701"/>
      <c r="V94" s="701"/>
      <c r="W94" s="701"/>
      <c r="X94" s="621"/>
      <c r="Y94" s="621"/>
    </row>
    <row r="95" spans="1:25" s="437" customFormat="1" x14ac:dyDescent="0.25">
      <c r="A95" s="682">
        <v>15</v>
      </c>
      <c r="B95" s="690"/>
      <c r="C95" s="683"/>
      <c r="D95" s="683"/>
      <c r="E95" s="683">
        <f t="shared" si="34"/>
        <v>0</v>
      </c>
      <c r="F95" s="684"/>
      <c r="G95" s="684" t="e">
        <f>'03CH'!#REF!</f>
        <v>#REF!</v>
      </c>
      <c r="H95" s="684" t="e">
        <f t="shared" si="33"/>
        <v>#REF!</v>
      </c>
      <c r="I95" s="685"/>
      <c r="J95" s="685">
        <f>'03CH'!AA64</f>
        <v>0</v>
      </c>
      <c r="K95" s="685">
        <f t="shared" si="35"/>
        <v>0</v>
      </c>
      <c r="L95" s="686"/>
      <c r="M95" s="686">
        <f>'03CH'!AA65</f>
        <v>0</v>
      </c>
      <c r="N95" s="686">
        <f t="shared" si="36"/>
        <v>0</v>
      </c>
      <c r="O95" s="687"/>
      <c r="P95" s="687">
        <f>'03CH'!AA67</f>
        <v>0</v>
      </c>
      <c r="Q95" s="687">
        <f t="shared" si="37"/>
        <v>0</v>
      </c>
      <c r="R95" s="701"/>
      <c r="S95" s="701"/>
      <c r="T95" s="701"/>
      <c r="U95" s="701"/>
      <c r="V95" s="701"/>
      <c r="W95" s="701"/>
      <c r="X95" s="621"/>
      <c r="Y95" s="621"/>
    </row>
    <row r="96" spans="1:25" s="437" customFormat="1" x14ac:dyDescent="0.25">
      <c r="A96" s="691"/>
      <c r="B96" s="691" t="s">
        <v>262</v>
      </c>
      <c r="C96" s="692">
        <f t="shared" ref="C96:O96" si="38">SUM(C81:C95)</f>
        <v>0</v>
      </c>
      <c r="D96" s="692" t="e">
        <f t="shared" si="38"/>
        <v>#REF!</v>
      </c>
      <c r="E96" s="692" t="e">
        <f t="shared" si="38"/>
        <v>#REF!</v>
      </c>
      <c r="F96" s="693">
        <f t="shared" si="38"/>
        <v>0</v>
      </c>
      <c r="G96" s="693" t="e">
        <f t="shared" si="38"/>
        <v>#REF!</v>
      </c>
      <c r="H96" s="693" t="e">
        <f t="shared" si="38"/>
        <v>#REF!</v>
      </c>
      <c r="I96" s="694">
        <f t="shared" si="38"/>
        <v>0</v>
      </c>
      <c r="J96" s="694">
        <f t="shared" si="38"/>
        <v>0</v>
      </c>
      <c r="K96" s="694">
        <f t="shared" si="38"/>
        <v>0</v>
      </c>
      <c r="L96" s="695">
        <f t="shared" si="38"/>
        <v>0</v>
      </c>
      <c r="M96" s="695">
        <f t="shared" si="38"/>
        <v>0</v>
      </c>
      <c r="N96" s="695">
        <f t="shared" si="38"/>
        <v>0</v>
      </c>
      <c r="O96" s="696">
        <f t="shared" si="38"/>
        <v>0</v>
      </c>
      <c r="P96" s="696">
        <f>SUM(P81:P95)</f>
        <v>0</v>
      </c>
      <c r="Q96" s="696">
        <f>SUM(Q81:Q95)</f>
        <v>0</v>
      </c>
      <c r="R96" s="702"/>
      <c r="S96" s="702"/>
      <c r="T96" s="702"/>
      <c r="U96" s="702"/>
      <c r="V96" s="702"/>
      <c r="W96" s="702"/>
      <c r="X96" s="699"/>
      <c r="Y96" s="699"/>
    </row>
  </sheetData>
  <mergeCells count="44">
    <mergeCell ref="I22:K22"/>
    <mergeCell ref="L22:N22"/>
    <mergeCell ref="A41:A42"/>
    <mergeCell ref="B41:B42"/>
    <mergeCell ref="C41:E41"/>
    <mergeCell ref="F41:H41"/>
    <mergeCell ref="I41:K41"/>
    <mergeCell ref="A22:A23"/>
    <mergeCell ref="B22:B23"/>
    <mergeCell ref="C22:E22"/>
    <mergeCell ref="F22:H22"/>
    <mergeCell ref="A2:A4"/>
    <mergeCell ref="B2:B4"/>
    <mergeCell ref="F2:H2"/>
    <mergeCell ref="C2:E2"/>
    <mergeCell ref="C3:D3"/>
    <mergeCell ref="F3:G3"/>
    <mergeCell ref="A79:A80"/>
    <mergeCell ref="B79:B80"/>
    <mergeCell ref="C79:E79"/>
    <mergeCell ref="F79:H79"/>
    <mergeCell ref="I79:K79"/>
    <mergeCell ref="A60:A61"/>
    <mergeCell ref="B60:B61"/>
    <mergeCell ref="C60:E60"/>
    <mergeCell ref="L60:N60"/>
    <mergeCell ref="I60:K60"/>
    <mergeCell ref="F60:H60"/>
    <mergeCell ref="R79:T79"/>
    <mergeCell ref="U79:W79"/>
    <mergeCell ref="I2:K2"/>
    <mergeCell ref="O22:Q22"/>
    <mergeCell ref="R22:T22"/>
    <mergeCell ref="L79:N79"/>
    <mergeCell ref="O79:Q79"/>
    <mergeCell ref="R60:T60"/>
    <mergeCell ref="U22:W22"/>
    <mergeCell ref="U60:W60"/>
    <mergeCell ref="U41:W41"/>
    <mergeCell ref="O41:Q41"/>
    <mergeCell ref="R41:T41"/>
    <mergeCell ref="O60:Q60"/>
    <mergeCell ref="L41:N41"/>
    <mergeCell ref="I3:J3"/>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9"/>
  <sheetViews>
    <sheetView workbookViewId="0">
      <selection activeCell="L6" sqref="L6"/>
    </sheetView>
  </sheetViews>
  <sheetFormatPr defaultColWidth="11.42578125" defaultRowHeight="12.75" x14ac:dyDescent="0.25"/>
  <cols>
    <col min="1" max="1" width="6.140625" style="133" customWidth="1"/>
    <col min="2" max="2" width="39.140625" style="133" customWidth="1"/>
    <col min="3" max="3" width="5.28515625" style="133" bestFit="1" customWidth="1"/>
    <col min="4" max="9" width="9.85546875" style="141" customWidth="1"/>
    <col min="10" max="10" width="9.85546875" style="288" customWidth="1"/>
    <col min="11" max="11" width="11.42578125" style="138" customWidth="1"/>
    <col min="12" max="12" width="30.85546875" style="138" customWidth="1"/>
    <col min="13" max="14" width="11.42578125" style="138" customWidth="1"/>
    <col min="15" max="16384" width="11.42578125" style="133"/>
  </cols>
  <sheetData>
    <row r="2" spans="1:14" x14ac:dyDescent="0.25">
      <c r="D2" s="138"/>
      <c r="E2" s="138"/>
      <c r="F2" s="138"/>
      <c r="G2" s="138"/>
      <c r="H2" s="138"/>
      <c r="I2" s="138"/>
      <c r="J2" s="286"/>
    </row>
    <row r="3" spans="1:14" ht="12.75" customHeight="1" x14ac:dyDescent="0.25">
      <c r="A3" s="629" t="s">
        <v>0</v>
      </c>
      <c r="B3" s="629" t="s">
        <v>17</v>
      </c>
      <c r="C3" s="629" t="s">
        <v>18</v>
      </c>
      <c r="D3" s="630">
        <v>2010</v>
      </c>
      <c r="E3" s="630">
        <v>2015</v>
      </c>
      <c r="F3" s="630">
        <v>2016</v>
      </c>
      <c r="G3" s="630">
        <v>2017</v>
      </c>
      <c r="H3" s="630">
        <v>2018</v>
      </c>
      <c r="I3" s="630">
        <v>2019</v>
      </c>
      <c r="J3" s="630">
        <v>2020</v>
      </c>
    </row>
    <row r="4" spans="1:14" x14ac:dyDescent="0.25">
      <c r="A4" s="118">
        <v>1</v>
      </c>
      <c r="B4" s="80" t="s">
        <v>22</v>
      </c>
      <c r="C4" s="118" t="s">
        <v>23</v>
      </c>
      <c r="D4" s="83">
        <f t="shared" ref="D4:I4" si="0">SUM(D5:D14)-D6</f>
        <v>0</v>
      </c>
      <c r="E4" s="83">
        <f t="shared" si="0"/>
        <v>0</v>
      </c>
      <c r="F4" s="83">
        <f t="shared" si="0"/>
        <v>0</v>
      </c>
      <c r="G4" s="83">
        <f t="shared" si="0"/>
        <v>0</v>
      </c>
      <c r="H4" s="83">
        <f t="shared" si="0"/>
        <v>0</v>
      </c>
      <c r="I4" s="83">
        <f t="shared" si="0"/>
        <v>0</v>
      </c>
      <c r="J4" s="83">
        <f>SUM(J5:J14)-J6</f>
        <v>79949.540271999998</v>
      </c>
      <c r="L4" s="138" t="str">
        <f>'03CH'!B10</f>
        <v>Đất trồng lúa</v>
      </c>
      <c r="M4" s="138">
        <f>'03CH'!F10</f>
        <v>0</v>
      </c>
      <c r="N4" s="138">
        <f>'03CH'!I10</f>
        <v>7221.0647979999994</v>
      </c>
    </row>
    <row r="5" spans="1:14" x14ac:dyDescent="0.25">
      <c r="A5" s="1">
        <v>1.1000000000000001</v>
      </c>
      <c r="B5" s="67" t="s">
        <v>24</v>
      </c>
      <c r="C5" s="1" t="s">
        <v>25</v>
      </c>
      <c r="D5" s="84"/>
      <c r="E5" s="84"/>
      <c r="F5" s="84"/>
      <c r="G5" s="84"/>
      <c r="H5" s="84"/>
      <c r="I5" s="84"/>
      <c r="J5" s="143">
        <f>'02 CH'!G10</f>
        <v>7229.464798</v>
      </c>
      <c r="L5" s="138" t="str">
        <f>'03CH'!B14</f>
        <v>Đất rừng phòng hộ</v>
      </c>
      <c r="M5" s="138">
        <f>'03CH'!F14</f>
        <v>0</v>
      </c>
      <c r="N5" s="138">
        <f>'03CH'!I14</f>
        <v>5168.4040290000003</v>
      </c>
    </row>
    <row r="6" spans="1:14" x14ac:dyDescent="0.25">
      <c r="A6" s="1"/>
      <c r="B6" s="68" t="s">
        <v>26</v>
      </c>
      <c r="C6" s="65" t="s">
        <v>27</v>
      </c>
      <c r="D6" s="84"/>
      <c r="E6" s="84"/>
      <c r="F6" s="84"/>
      <c r="G6" s="84"/>
      <c r="H6" s="84"/>
      <c r="I6" s="84"/>
      <c r="J6" s="143">
        <f>'02 CH'!G11</f>
        <v>3499.2540020000001</v>
      </c>
      <c r="L6" s="138" t="str">
        <f>'03CH'!B16</f>
        <v>Đất rừng sản xuất</v>
      </c>
      <c r="M6" s="138">
        <f>'03CH'!F16</f>
        <v>0</v>
      </c>
      <c r="N6" s="138">
        <f>'03CH'!I16</f>
        <v>41390.531189000001</v>
      </c>
    </row>
    <row r="7" spans="1:14" x14ac:dyDescent="0.25">
      <c r="A7" s="1">
        <v>1.2</v>
      </c>
      <c r="B7" s="67" t="s">
        <v>28</v>
      </c>
      <c r="C7" s="1" t="s">
        <v>29</v>
      </c>
      <c r="D7" s="84"/>
      <c r="E7" s="84"/>
      <c r="F7" s="84"/>
      <c r="G7" s="84"/>
      <c r="H7" s="84"/>
      <c r="I7" s="84"/>
      <c r="J7" s="143">
        <f>'02 CH'!G12</f>
        <v>22548.647397999997</v>
      </c>
    </row>
    <row r="8" spans="1:14" x14ac:dyDescent="0.25">
      <c r="A8" s="1">
        <v>1.3</v>
      </c>
      <c r="B8" s="67" t="s">
        <v>30</v>
      </c>
      <c r="C8" s="1" t="s">
        <v>31</v>
      </c>
      <c r="D8" s="84"/>
      <c r="E8" s="84"/>
      <c r="F8" s="84"/>
      <c r="G8" s="84"/>
      <c r="H8" s="84"/>
      <c r="I8" s="84"/>
      <c r="J8" s="143">
        <f>'02 CH'!G13</f>
        <v>3836.9000000000005</v>
      </c>
      <c r="M8" s="138" t="e">
        <f>#REF!</f>
        <v>#REF!</v>
      </c>
      <c r="N8" s="138" t="e">
        <f>#REF!</f>
        <v>#REF!</v>
      </c>
    </row>
    <row r="9" spans="1:14" x14ac:dyDescent="0.25">
      <c r="A9" s="1">
        <v>1.4</v>
      </c>
      <c r="B9" s="67" t="s">
        <v>32</v>
      </c>
      <c r="C9" s="1" t="s">
        <v>33</v>
      </c>
      <c r="D9" s="84"/>
      <c r="E9" s="84"/>
      <c r="F9" s="84"/>
      <c r="G9" s="84"/>
      <c r="H9" s="84"/>
      <c r="I9" s="84"/>
      <c r="J9" s="143">
        <f>'02 CH'!G14</f>
        <v>5168.4040290000003</v>
      </c>
      <c r="L9" s="138" t="str">
        <f>'03CH'!B12</f>
        <v>Đất trồng cây hàng năm khác</v>
      </c>
      <c r="M9" s="138">
        <f>'03CH'!F12</f>
        <v>0</v>
      </c>
      <c r="N9" s="138">
        <f>'03CH'!I12</f>
        <v>21354.825398000001</v>
      </c>
    </row>
    <row r="10" spans="1:14" x14ac:dyDescent="0.25">
      <c r="A10" s="1">
        <v>1.5</v>
      </c>
      <c r="B10" s="67" t="s">
        <v>34</v>
      </c>
      <c r="C10" s="1" t="s">
        <v>35</v>
      </c>
      <c r="D10" s="84"/>
      <c r="E10" s="84"/>
      <c r="F10" s="84"/>
      <c r="G10" s="84"/>
      <c r="H10" s="84"/>
      <c r="I10" s="84"/>
      <c r="J10" s="143">
        <f>'02 CH'!G15</f>
        <v>0</v>
      </c>
      <c r="L10" s="138" t="str">
        <f>'03CH'!B13</f>
        <v>Đất trồng cây lâu năm</v>
      </c>
      <c r="M10" s="138">
        <f>'03CH'!F13</f>
        <v>0</v>
      </c>
      <c r="N10" s="138">
        <f>'03CH'!I13</f>
        <v>3547.0699999999997</v>
      </c>
    </row>
    <row r="11" spans="1:14" x14ac:dyDescent="0.25">
      <c r="A11" s="1">
        <v>1.6</v>
      </c>
      <c r="B11" s="67" t="s">
        <v>36</v>
      </c>
      <c r="C11" s="1" t="s">
        <v>37</v>
      </c>
      <c r="D11" s="84"/>
      <c r="E11" s="84"/>
      <c r="F11" s="84"/>
      <c r="G11" s="84"/>
      <c r="H11" s="84"/>
      <c r="I11" s="84"/>
      <c r="J11" s="143">
        <f>'02 CH'!G16</f>
        <v>41041.184689000002</v>
      </c>
      <c r="L11" s="138" t="str">
        <f>'03CH'!B18</f>
        <v>Đất nuôi trồng thủy sản</v>
      </c>
      <c r="M11" s="138">
        <f>'03CH'!F18</f>
        <v>0</v>
      </c>
      <c r="N11" s="138">
        <f>'03CH'!I18</f>
        <v>41.334575000000001</v>
      </c>
    </row>
    <row r="12" spans="1:14" x14ac:dyDescent="0.25">
      <c r="A12" s="1">
        <v>1.7</v>
      </c>
      <c r="B12" s="67" t="s">
        <v>38</v>
      </c>
      <c r="C12" s="1" t="s">
        <v>39</v>
      </c>
      <c r="D12" s="84"/>
      <c r="E12" s="84"/>
      <c r="F12" s="84"/>
      <c r="G12" s="84"/>
      <c r="H12" s="84"/>
      <c r="I12" s="84"/>
      <c r="J12" s="143">
        <f>'02 CH'!G17</f>
        <v>43.334575000000001</v>
      </c>
      <c r="L12" s="138" t="str">
        <f>'03CH'!B20</f>
        <v>Đất nông nghiệp khác</v>
      </c>
      <c r="M12" s="138">
        <f>'03CH'!F20</f>
        <v>0</v>
      </c>
      <c r="N12" s="138">
        <f>'03CH'!I20</f>
        <v>240.87478300000001</v>
      </c>
    </row>
    <row r="13" spans="1:14" x14ac:dyDescent="0.25">
      <c r="A13" s="67">
        <v>1.8</v>
      </c>
      <c r="B13" s="67" t="s">
        <v>40</v>
      </c>
      <c r="C13" s="1" t="s">
        <v>41</v>
      </c>
      <c r="D13" s="84"/>
      <c r="E13" s="84"/>
      <c r="F13" s="84"/>
      <c r="G13" s="84"/>
      <c r="H13" s="84"/>
      <c r="I13" s="84"/>
      <c r="J13" s="143">
        <f>'02 CH'!G18</f>
        <v>0</v>
      </c>
    </row>
    <row r="14" spans="1:14" x14ac:dyDescent="0.25">
      <c r="A14" s="82">
        <v>1.8</v>
      </c>
      <c r="B14" s="81" t="s">
        <v>42</v>
      </c>
      <c r="C14" s="82" t="s">
        <v>43</v>
      </c>
      <c r="D14" s="84"/>
      <c r="E14" s="84"/>
      <c r="F14" s="84"/>
      <c r="G14" s="84"/>
      <c r="H14" s="84"/>
      <c r="I14" s="84"/>
      <c r="J14" s="143">
        <f>'02 CH'!G19</f>
        <v>81.604782999999998</v>
      </c>
      <c r="M14" s="138" t="e">
        <f>#REF!</f>
        <v>#REF!</v>
      </c>
      <c r="N14" s="138" t="e">
        <f>#REF!</f>
        <v>#REF!</v>
      </c>
    </row>
    <row r="15" spans="1:14" x14ac:dyDescent="0.25">
      <c r="A15" s="118">
        <v>2</v>
      </c>
      <c r="B15" s="80" t="s">
        <v>44</v>
      </c>
      <c r="C15" s="118" t="s">
        <v>45</v>
      </c>
      <c r="D15" s="85">
        <f t="shared" ref="D15:J15" si="1">SUM(D16:D41)</f>
        <v>0</v>
      </c>
      <c r="E15" s="85">
        <f t="shared" si="1"/>
        <v>0</v>
      </c>
      <c r="F15" s="85">
        <f t="shared" si="1"/>
        <v>0</v>
      </c>
      <c r="G15" s="85">
        <f t="shared" si="1"/>
        <v>0</v>
      </c>
      <c r="H15" s="85">
        <f t="shared" si="1"/>
        <v>0</v>
      </c>
      <c r="I15" s="85">
        <f t="shared" si="1"/>
        <v>0</v>
      </c>
      <c r="J15" s="83" t="e">
        <f t="shared" si="1"/>
        <v>#REF!</v>
      </c>
      <c r="L15" s="138" t="str">
        <f>'03CH'!B22</f>
        <v>Đất quốc phòng</v>
      </c>
      <c r="M15" s="138">
        <f>'03CH'!F22</f>
        <v>0</v>
      </c>
      <c r="N15" s="138">
        <f>'03CH'!I22</f>
        <v>27.571717</v>
      </c>
    </row>
    <row r="16" spans="1:14" x14ac:dyDescent="0.25">
      <c r="A16" s="1">
        <v>2.1</v>
      </c>
      <c r="B16" s="67" t="s">
        <v>46</v>
      </c>
      <c r="C16" s="1" t="s">
        <v>47</v>
      </c>
      <c r="D16" s="84"/>
      <c r="E16" s="84"/>
      <c r="F16" s="84"/>
      <c r="G16" s="84"/>
      <c r="H16" s="84"/>
      <c r="I16" s="84"/>
      <c r="J16" s="143">
        <f>'02 CH'!G21</f>
        <v>27.571717</v>
      </c>
      <c r="L16" s="138" t="str">
        <f>'03CH'!B23</f>
        <v>Đất an ninh</v>
      </c>
      <c r="M16" s="138">
        <f>'03CH'!F23</f>
        <v>0</v>
      </c>
      <c r="N16" s="138">
        <f>'03CH'!I23</f>
        <v>2.7399999999999984</v>
      </c>
    </row>
    <row r="17" spans="1:14" x14ac:dyDescent="0.25">
      <c r="A17" s="1">
        <v>2.2000000000000002</v>
      </c>
      <c r="B17" s="67" t="s">
        <v>48</v>
      </c>
      <c r="C17" s="1" t="s">
        <v>49</v>
      </c>
      <c r="D17" s="84"/>
      <c r="E17" s="84"/>
      <c r="F17" s="84"/>
      <c r="G17" s="84"/>
      <c r="H17" s="84"/>
      <c r="I17" s="84"/>
      <c r="J17" s="143">
        <f>'02 CH'!G22</f>
        <v>2.2799999999999998</v>
      </c>
      <c r="L17" s="138" t="str">
        <f>'03CH'!B25</f>
        <v>Đất cụm công nghiệp</v>
      </c>
      <c r="M17" s="138">
        <f>'03CH'!F25</f>
        <v>0</v>
      </c>
      <c r="N17" s="138">
        <f>'03CH'!I25</f>
        <v>0</v>
      </c>
    </row>
    <row r="18" spans="1:14" x14ac:dyDescent="0.25">
      <c r="A18" s="1">
        <v>2.2999999999999998</v>
      </c>
      <c r="B18" s="67" t="s">
        <v>50</v>
      </c>
      <c r="C18" s="1" t="s">
        <v>51</v>
      </c>
      <c r="D18" s="84"/>
      <c r="E18" s="84"/>
      <c r="F18" s="84"/>
      <c r="G18" s="84"/>
      <c r="H18" s="84"/>
      <c r="I18" s="84"/>
      <c r="J18" s="143">
        <f>'02 CH'!G23</f>
        <v>0</v>
      </c>
      <c r="L18" s="138" t="str">
        <f>'03CH'!B24</f>
        <v>Đất khu công nghiệp</v>
      </c>
      <c r="M18" s="138">
        <f>'03CH'!F24</f>
        <v>0</v>
      </c>
      <c r="N18" s="138">
        <f>'03CH'!I24</f>
        <v>0</v>
      </c>
    </row>
    <row r="19" spans="1:14" x14ac:dyDescent="0.25">
      <c r="A19" s="1">
        <v>2.4</v>
      </c>
      <c r="B19" s="67" t="s">
        <v>52</v>
      </c>
      <c r="C19" s="1" t="s">
        <v>53</v>
      </c>
      <c r="D19" s="84"/>
      <c r="E19" s="84"/>
      <c r="F19" s="84"/>
      <c r="G19" s="84"/>
      <c r="H19" s="84"/>
      <c r="I19" s="84"/>
      <c r="J19" s="143" t="e">
        <f>'02 CH'!#REF!</f>
        <v>#REF!</v>
      </c>
      <c r="L19" s="138" t="str">
        <f>'03CH'!B45</f>
        <v>Đất ở tại nông thôn</v>
      </c>
      <c r="M19" s="138">
        <f>'03CH'!F45</f>
        <v>0</v>
      </c>
      <c r="N19" s="138">
        <f>'03CH'!I45</f>
        <v>842.67190699999992</v>
      </c>
    </row>
    <row r="20" spans="1:14" x14ac:dyDescent="0.25">
      <c r="A20" s="1">
        <v>2.5</v>
      </c>
      <c r="B20" s="67" t="s">
        <v>54</v>
      </c>
      <c r="C20" s="1" t="s">
        <v>55</v>
      </c>
      <c r="D20" s="84"/>
      <c r="E20" s="84"/>
      <c r="F20" s="84"/>
      <c r="G20" s="84"/>
      <c r="H20" s="84"/>
      <c r="I20" s="84"/>
      <c r="J20" s="143">
        <f>'02 CH'!G24</f>
        <v>0</v>
      </c>
      <c r="L20" s="138" t="str">
        <f>'03CH'!B46</f>
        <v>Đất ở tại đô thị</v>
      </c>
      <c r="M20" s="138">
        <f>'03CH'!F46</f>
        <v>0</v>
      </c>
      <c r="N20" s="138">
        <f>'03CH'!I46</f>
        <v>0</v>
      </c>
    </row>
    <row r="21" spans="1:14" x14ac:dyDescent="0.25">
      <c r="A21" s="1">
        <v>2.6</v>
      </c>
      <c r="B21" s="67" t="s">
        <v>56</v>
      </c>
      <c r="C21" s="1" t="s">
        <v>57</v>
      </c>
      <c r="D21" s="84"/>
      <c r="E21" s="84"/>
      <c r="F21" s="84"/>
      <c r="G21" s="84"/>
      <c r="H21" s="84"/>
      <c r="I21" s="84"/>
      <c r="J21" s="143">
        <f>'02 CH'!G25</f>
        <v>1.741457</v>
      </c>
    </row>
    <row r="22" spans="1:14" x14ac:dyDescent="0.25">
      <c r="A22" s="1">
        <v>2.7</v>
      </c>
      <c r="B22" s="67" t="s">
        <v>58</v>
      </c>
      <c r="C22" s="1" t="s">
        <v>59</v>
      </c>
      <c r="D22" s="84"/>
      <c r="E22" s="84"/>
      <c r="F22" s="84"/>
      <c r="G22" s="84"/>
      <c r="H22" s="84"/>
      <c r="I22" s="84"/>
      <c r="J22" s="143">
        <f>'02 CH'!G26</f>
        <v>51.765417999999997</v>
      </c>
    </row>
    <row r="23" spans="1:14" x14ac:dyDescent="0.25">
      <c r="A23" s="1">
        <v>2.8</v>
      </c>
      <c r="B23" s="67" t="s">
        <v>60</v>
      </c>
      <c r="C23" s="1" t="s">
        <v>61</v>
      </c>
      <c r="D23" s="84"/>
      <c r="E23" s="84"/>
      <c r="F23" s="84"/>
      <c r="G23" s="84"/>
      <c r="H23" s="84"/>
      <c r="I23" s="84"/>
      <c r="J23" s="143">
        <f>'02 CH'!G27</f>
        <v>0</v>
      </c>
    </row>
    <row r="24" spans="1:14" ht="25.5" x14ac:dyDescent="0.25">
      <c r="A24" s="1">
        <v>2.9</v>
      </c>
      <c r="B24" s="67" t="s">
        <v>62</v>
      </c>
      <c r="C24" s="1" t="s">
        <v>63</v>
      </c>
      <c r="D24" s="84"/>
      <c r="E24" s="84"/>
      <c r="F24" s="84"/>
      <c r="G24" s="84"/>
      <c r="H24" s="84"/>
      <c r="I24" s="84"/>
      <c r="J24" s="143">
        <f>'02 CH'!G28</f>
        <v>891.87000000000012</v>
      </c>
      <c r="M24" s="138" t="e">
        <f>M14</f>
        <v>#REF!</v>
      </c>
      <c r="N24" s="138" t="e">
        <f>N14</f>
        <v>#REF!</v>
      </c>
    </row>
    <row r="25" spans="1:14" x14ac:dyDescent="0.25">
      <c r="A25" s="10" t="s">
        <v>204</v>
      </c>
      <c r="B25" s="67" t="s">
        <v>64</v>
      </c>
      <c r="C25" s="1" t="s">
        <v>65</v>
      </c>
      <c r="D25" s="84"/>
      <c r="E25" s="84"/>
      <c r="F25" s="84"/>
      <c r="G25" s="84"/>
      <c r="H25" s="84"/>
      <c r="I25" s="84"/>
      <c r="J25" s="143">
        <f>'02 CH'!G40</f>
        <v>0</v>
      </c>
      <c r="L25" s="138" t="str">
        <f>'03CH'!B9</f>
        <v>Đất nông nghiệp</v>
      </c>
      <c r="M25" s="138">
        <f>'03CH'!F9</f>
        <v>0</v>
      </c>
      <c r="N25" s="138">
        <f>'03CH'!I9</f>
        <v>78964.104772000006</v>
      </c>
    </row>
    <row r="26" spans="1:14" x14ac:dyDescent="0.25">
      <c r="A26" s="1">
        <v>2.11</v>
      </c>
      <c r="B26" s="67" t="s">
        <v>66</v>
      </c>
      <c r="C26" s="1" t="s">
        <v>67</v>
      </c>
      <c r="D26" s="84"/>
      <c r="E26" s="84"/>
      <c r="F26" s="84"/>
      <c r="G26" s="84"/>
      <c r="H26" s="84"/>
      <c r="I26" s="84"/>
      <c r="J26" s="143">
        <f>'02 CH'!G41</f>
        <v>0</v>
      </c>
      <c r="L26" s="138" t="str">
        <f>'03CH'!B21</f>
        <v>Đất phi nông nghiệp</v>
      </c>
      <c r="M26" s="138">
        <f>'03CH'!F21</f>
        <v>0</v>
      </c>
      <c r="N26" s="138" t="e">
        <f>'03CH'!I21</f>
        <v>#REF!</v>
      </c>
    </row>
    <row r="27" spans="1:14" x14ac:dyDescent="0.25">
      <c r="A27" s="1">
        <v>2.12</v>
      </c>
      <c r="B27" s="67" t="s">
        <v>68</v>
      </c>
      <c r="C27" s="1" t="s">
        <v>69</v>
      </c>
      <c r="D27" s="84"/>
      <c r="E27" s="84"/>
      <c r="F27" s="84"/>
      <c r="G27" s="84"/>
      <c r="H27" s="84"/>
      <c r="I27" s="84"/>
      <c r="J27" s="143">
        <f>'02 CH'!G42</f>
        <v>6.3227679999999999</v>
      </c>
      <c r="L27" s="138" t="str">
        <f>'03CH'!B59</f>
        <v>Đất chưa sử dụng</v>
      </c>
      <c r="M27" s="138">
        <f>'03CH'!F59</f>
        <v>0</v>
      </c>
      <c r="N27" s="138">
        <f>'03CH'!I59</f>
        <v>2438.6249269999998</v>
      </c>
    </row>
    <row r="28" spans="1:14" x14ac:dyDescent="0.25">
      <c r="A28" s="1">
        <v>2.13</v>
      </c>
      <c r="B28" s="67" t="s">
        <v>70</v>
      </c>
      <c r="C28" s="1" t="s">
        <v>71</v>
      </c>
      <c r="D28" s="84"/>
      <c r="E28" s="84"/>
      <c r="F28" s="84"/>
      <c r="G28" s="84"/>
      <c r="H28" s="84"/>
      <c r="I28" s="84"/>
      <c r="J28" s="143">
        <f>'02 CH'!G44</f>
        <v>719.88530700000001</v>
      </c>
    </row>
    <row r="29" spans="1:14" x14ac:dyDescent="0.25">
      <c r="A29" s="1">
        <v>2.14</v>
      </c>
      <c r="B29" s="67" t="s">
        <v>72</v>
      </c>
      <c r="C29" s="1" t="s">
        <v>73</v>
      </c>
      <c r="D29" s="84"/>
      <c r="E29" s="84"/>
      <c r="F29" s="84"/>
      <c r="G29" s="84"/>
      <c r="H29" s="84"/>
      <c r="I29" s="84"/>
      <c r="J29" s="143">
        <f>'02 CH'!G45</f>
        <v>0</v>
      </c>
    </row>
    <row r="30" spans="1:14" x14ac:dyDescent="0.25">
      <c r="A30" s="1">
        <v>2.15</v>
      </c>
      <c r="B30" s="67" t="s">
        <v>74</v>
      </c>
      <c r="C30" s="1" t="s">
        <v>75</v>
      </c>
      <c r="D30" s="84"/>
      <c r="E30" s="84"/>
      <c r="F30" s="84"/>
      <c r="G30" s="84"/>
      <c r="H30" s="84"/>
      <c r="I30" s="84"/>
      <c r="J30" s="143">
        <f>'02 CH'!G46</f>
        <v>21.266891999999999</v>
      </c>
    </row>
    <row r="31" spans="1:14" x14ac:dyDescent="0.25">
      <c r="A31" s="1">
        <v>2.16</v>
      </c>
      <c r="B31" s="67" t="s">
        <v>76</v>
      </c>
      <c r="C31" s="1" t="s">
        <v>77</v>
      </c>
      <c r="D31" s="84"/>
      <c r="E31" s="84"/>
      <c r="F31" s="84"/>
      <c r="G31" s="84"/>
      <c r="H31" s="84"/>
      <c r="I31" s="84"/>
      <c r="J31" s="143">
        <f>'02 CH'!G47</f>
        <v>67.86999999999999</v>
      </c>
    </row>
    <row r="32" spans="1:14" x14ac:dyDescent="0.25">
      <c r="A32" s="1">
        <v>2.17</v>
      </c>
      <c r="B32" s="67" t="s">
        <v>78</v>
      </c>
      <c r="C32" s="1" t="s">
        <v>79</v>
      </c>
      <c r="D32" s="84"/>
      <c r="E32" s="84"/>
      <c r="F32" s="84"/>
      <c r="G32" s="84"/>
      <c r="H32" s="84"/>
      <c r="I32" s="84"/>
      <c r="J32" s="143">
        <f>'02 CH'!G48</f>
        <v>0</v>
      </c>
    </row>
    <row r="33" spans="1:14" x14ac:dyDescent="0.25">
      <c r="A33" s="1">
        <v>2.1800000000000002</v>
      </c>
      <c r="B33" s="67" t="s">
        <v>80</v>
      </c>
      <c r="C33" s="1" t="s">
        <v>81</v>
      </c>
      <c r="D33" s="84"/>
      <c r="E33" s="84"/>
      <c r="F33" s="84"/>
      <c r="G33" s="84"/>
      <c r="H33" s="84"/>
      <c r="I33" s="84"/>
      <c r="J33" s="143">
        <f>'02 CH'!G49</f>
        <v>2.881602</v>
      </c>
    </row>
    <row r="34" spans="1:14" x14ac:dyDescent="0.25">
      <c r="A34" s="1">
        <v>2.19</v>
      </c>
      <c r="B34" s="67" t="s">
        <v>195</v>
      </c>
      <c r="C34" s="1" t="s">
        <v>83</v>
      </c>
      <c r="D34" s="84"/>
      <c r="E34" s="84"/>
      <c r="F34" s="84"/>
      <c r="G34" s="84"/>
      <c r="H34" s="84"/>
      <c r="I34" s="84"/>
      <c r="J34" s="143">
        <f>'02 CH'!G50</f>
        <v>60.890589000000006</v>
      </c>
    </row>
    <row r="35" spans="1:14" x14ac:dyDescent="0.25">
      <c r="A35" s="10" t="s">
        <v>206</v>
      </c>
      <c r="B35" s="67" t="s">
        <v>84</v>
      </c>
      <c r="C35" s="1" t="s">
        <v>85</v>
      </c>
      <c r="D35" s="84"/>
      <c r="E35" s="84"/>
      <c r="F35" s="84"/>
      <c r="G35" s="84"/>
      <c r="H35" s="84"/>
      <c r="I35" s="84"/>
      <c r="J35" s="143">
        <f>'02 CH'!G51</f>
        <v>50.947810999999994</v>
      </c>
    </row>
    <row r="36" spans="1:14" x14ac:dyDescent="0.25">
      <c r="A36" s="1">
        <v>2.21</v>
      </c>
      <c r="B36" s="67" t="s">
        <v>86</v>
      </c>
      <c r="C36" s="1" t="s">
        <v>87</v>
      </c>
      <c r="D36" s="84"/>
      <c r="E36" s="84"/>
      <c r="F36" s="84"/>
      <c r="G36" s="84"/>
      <c r="H36" s="84"/>
      <c r="I36" s="84"/>
      <c r="J36" s="143">
        <f>'02 CH'!G52</f>
        <v>0.74</v>
      </c>
    </row>
    <row r="37" spans="1:14" x14ac:dyDescent="0.25">
      <c r="A37" s="1">
        <v>2.2200000000000002</v>
      </c>
      <c r="B37" s="67" t="s">
        <v>88</v>
      </c>
      <c r="C37" s="1" t="s">
        <v>89</v>
      </c>
      <c r="D37" s="84"/>
      <c r="E37" s="84"/>
      <c r="F37" s="84"/>
      <c r="G37" s="84"/>
      <c r="H37" s="84"/>
      <c r="I37" s="84"/>
      <c r="J37" s="143">
        <f>'02 CH'!G53</f>
        <v>0</v>
      </c>
    </row>
    <row r="38" spans="1:14" x14ac:dyDescent="0.25">
      <c r="A38" s="1">
        <v>2.23</v>
      </c>
      <c r="B38" s="67" t="s">
        <v>90</v>
      </c>
      <c r="C38" s="1" t="s">
        <v>91</v>
      </c>
      <c r="D38" s="84"/>
      <c r="E38" s="84"/>
      <c r="F38" s="84"/>
      <c r="G38" s="84"/>
      <c r="H38" s="84"/>
      <c r="I38" s="84"/>
      <c r="J38" s="143">
        <f>'02 CH'!G54</f>
        <v>0</v>
      </c>
    </row>
    <row r="39" spans="1:14" x14ac:dyDescent="0.25">
      <c r="A39" s="1">
        <v>2.2400000000000002</v>
      </c>
      <c r="B39" s="67" t="s">
        <v>92</v>
      </c>
      <c r="C39" s="1" t="s">
        <v>93</v>
      </c>
      <c r="D39" s="84"/>
      <c r="E39" s="84"/>
      <c r="F39" s="84"/>
      <c r="G39" s="84"/>
      <c r="H39" s="84"/>
      <c r="I39" s="84"/>
      <c r="J39" s="143">
        <f>'02 CH'!G55</f>
        <v>2020.0467120000001</v>
      </c>
    </row>
    <row r="40" spans="1:14" x14ac:dyDescent="0.25">
      <c r="A40" s="1">
        <v>2.25</v>
      </c>
      <c r="B40" s="67" t="s">
        <v>94</v>
      </c>
      <c r="C40" s="1" t="s">
        <v>95</v>
      </c>
      <c r="D40" s="84"/>
      <c r="E40" s="84"/>
      <c r="F40" s="84"/>
      <c r="G40" s="84"/>
      <c r="H40" s="84"/>
      <c r="I40" s="84"/>
      <c r="J40" s="143">
        <f>'02 CH'!G56</f>
        <v>17.355473999999997</v>
      </c>
    </row>
    <row r="41" spans="1:14" x14ac:dyDescent="0.25">
      <c r="A41" s="1">
        <v>2.2599999999999998</v>
      </c>
      <c r="B41" s="67" t="s">
        <v>96</v>
      </c>
      <c r="C41" s="1" t="s">
        <v>97</v>
      </c>
      <c r="D41" s="84"/>
      <c r="E41" s="84"/>
      <c r="F41" s="84"/>
      <c r="G41" s="84"/>
      <c r="H41" s="84"/>
      <c r="I41" s="84"/>
      <c r="J41" s="143">
        <f>'02 CH'!G57</f>
        <v>0</v>
      </c>
    </row>
    <row r="42" spans="1:14" x14ac:dyDescent="0.25">
      <c r="A42" s="118">
        <v>3</v>
      </c>
      <c r="B42" s="80" t="s">
        <v>98</v>
      </c>
      <c r="C42" s="118" t="s">
        <v>99</v>
      </c>
      <c r="D42" s="85"/>
      <c r="E42" s="85"/>
      <c r="F42" s="85"/>
      <c r="G42" s="85"/>
      <c r="H42" s="85"/>
      <c r="I42" s="85"/>
      <c r="J42" s="83">
        <f>'02 CH'!G58</f>
        <v>2966.5649270000004</v>
      </c>
    </row>
    <row r="43" spans="1:14" x14ac:dyDescent="0.25">
      <c r="A43" s="69"/>
      <c r="B43" s="69" t="s">
        <v>244</v>
      </c>
      <c r="C43" s="69"/>
      <c r="D43" s="140"/>
      <c r="E43" s="140"/>
      <c r="F43" s="140"/>
      <c r="G43" s="140"/>
      <c r="H43" s="140"/>
      <c r="I43" s="140"/>
      <c r="J43" s="287" t="e">
        <f>J4+J15+J42</f>
        <v>#REF!</v>
      </c>
    </row>
    <row r="44" spans="1:14" x14ac:dyDescent="0.25">
      <c r="D44" s="138"/>
      <c r="E44" s="138"/>
      <c r="F44" s="138"/>
      <c r="G44" s="138"/>
      <c r="H44" s="138"/>
      <c r="I44" s="138"/>
      <c r="J44" s="286"/>
    </row>
    <row r="45" spans="1:14" x14ac:dyDescent="0.25">
      <c r="D45" s="290">
        <v>2016</v>
      </c>
      <c r="E45" s="290">
        <v>2017</v>
      </c>
      <c r="F45" s="290"/>
      <c r="G45" s="290"/>
      <c r="H45" s="290"/>
      <c r="I45" s="290"/>
      <c r="J45" s="291">
        <v>2018</v>
      </c>
    </row>
    <row r="46" spans="1:14" x14ac:dyDescent="0.25">
      <c r="B46" s="133" t="str">
        <f>B4</f>
        <v>Đất nông nghiệp</v>
      </c>
      <c r="C46" s="289" t="str">
        <f>C4</f>
        <v>NNP</v>
      </c>
      <c r="D46" s="286">
        <f>D4</f>
        <v>0</v>
      </c>
      <c r="E46" s="286">
        <f>E4</f>
        <v>0</v>
      </c>
      <c r="F46" s="286"/>
      <c r="G46" s="286"/>
      <c r="H46" s="286"/>
      <c r="I46" s="286"/>
      <c r="J46" s="286">
        <f>J4</f>
        <v>79949.540271999998</v>
      </c>
    </row>
    <row r="47" spans="1:14" x14ac:dyDescent="0.25">
      <c r="B47" s="133" t="str">
        <f>B15</f>
        <v>Đất phi nông nghiệp</v>
      </c>
      <c r="C47" s="289" t="str">
        <f>C15</f>
        <v>PNN</v>
      </c>
      <c r="D47" s="286">
        <f>D15</f>
        <v>0</v>
      </c>
      <c r="E47" s="286">
        <f>E15</f>
        <v>0</v>
      </c>
      <c r="F47" s="286"/>
      <c r="G47" s="286"/>
      <c r="H47" s="286"/>
      <c r="I47" s="286"/>
      <c r="J47" s="286" t="e">
        <f>J15</f>
        <v>#REF!</v>
      </c>
      <c r="N47" s="133"/>
    </row>
    <row r="48" spans="1:14" x14ac:dyDescent="0.25">
      <c r="B48" s="133" t="str">
        <f>B42</f>
        <v>Đất chưa sử dụng</v>
      </c>
      <c r="C48" s="289" t="str">
        <f>C42</f>
        <v>CSD</v>
      </c>
      <c r="D48" s="286">
        <f>D42</f>
        <v>0</v>
      </c>
      <c r="E48" s="286">
        <f>E42</f>
        <v>0</v>
      </c>
      <c r="F48" s="286"/>
      <c r="G48" s="286"/>
      <c r="H48" s="286"/>
      <c r="I48" s="286"/>
      <c r="J48" s="286">
        <f>J42</f>
        <v>2966.5649270000004</v>
      </c>
      <c r="N48" s="133"/>
    </row>
    <row r="49" spans="14:14" x14ac:dyDescent="0.25">
      <c r="N49" s="133"/>
    </row>
  </sheetData>
  <pageMargins left="0.7" right="0.7" top="0.75" bottom="0.75" header="0.3" footer="0.3"/>
  <pageSetup paperSize="9" orientation="portrait"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3"/>
  <sheetViews>
    <sheetView workbookViewId="0">
      <selection activeCell="J5" sqref="J5"/>
    </sheetView>
  </sheetViews>
  <sheetFormatPr defaultColWidth="8.85546875" defaultRowHeight="15" x14ac:dyDescent="0.25"/>
  <cols>
    <col min="1" max="1" width="8.85546875" customWidth="1"/>
    <col min="2" max="2" width="21.7109375" bestFit="1" customWidth="1"/>
    <col min="3" max="3" width="9.7109375" bestFit="1" customWidth="1"/>
    <col min="4" max="4" width="10.7109375" bestFit="1" customWidth="1"/>
    <col min="5" max="5" width="8.85546875" customWidth="1"/>
    <col min="6" max="6" width="10.7109375" bestFit="1" customWidth="1"/>
    <col min="7" max="7" width="8.85546875" customWidth="1"/>
    <col min="8" max="8" width="11.140625" bestFit="1" customWidth="1"/>
    <col min="9" max="9" width="8.85546875" customWidth="1"/>
    <col min="10" max="10" width="10.7109375" bestFit="1" customWidth="1"/>
  </cols>
  <sheetData>
    <row r="2" spans="2:11" x14ac:dyDescent="0.25">
      <c r="D2" s="63" t="s">
        <v>366</v>
      </c>
      <c r="E2" s="63"/>
      <c r="F2" s="63" t="s">
        <v>367</v>
      </c>
      <c r="G2" s="63"/>
      <c r="H2" s="63" t="s">
        <v>368</v>
      </c>
      <c r="J2" s="63" t="s">
        <v>276</v>
      </c>
    </row>
    <row r="3" spans="2:11" s="42" customFormat="1" x14ac:dyDescent="0.25">
      <c r="B3" s="42" t="str">
        <f>'02 CH'!B66</f>
        <v>Tổng diện tích tự nhiên</v>
      </c>
      <c r="D3" s="43"/>
    </row>
    <row r="4" spans="2:11" x14ac:dyDescent="0.25">
      <c r="B4" t="str">
        <f>'02 CH'!B9</f>
        <v>Đất nông nghiệp</v>
      </c>
      <c r="C4" t="str">
        <f>'02 CH'!C9</f>
        <v>NNP</v>
      </c>
      <c r="D4" s="351">
        <f>'02 CH'!G9</f>
        <v>79949.540271999998</v>
      </c>
      <c r="E4" s="515">
        <f>D4/$D$7</f>
        <v>0.92044626763229276</v>
      </c>
      <c r="F4" s="351" t="e">
        <f>'03CH'!#REF!</f>
        <v>#REF!</v>
      </c>
      <c r="G4" s="515" t="e">
        <f>F4/$D$7</f>
        <v>#REF!</v>
      </c>
      <c r="H4" s="351">
        <f>'03CH'!F9</f>
        <v>0</v>
      </c>
      <c r="I4" s="515">
        <f>H4/$D$7</f>
        <v>0</v>
      </c>
      <c r="J4" s="351">
        <f>'03CH'!I9</f>
        <v>78964.104772000006</v>
      </c>
      <c r="K4" s="515">
        <f>J4/$D$7</f>
        <v>0.90910110636080232</v>
      </c>
    </row>
    <row r="5" spans="2:11" x14ac:dyDescent="0.25">
      <c r="B5" t="str">
        <f>'02 CH'!B20</f>
        <v>Đất phi nông nghiệp</v>
      </c>
      <c r="C5" t="str">
        <f>'02 CH'!C20</f>
        <v>PNN</v>
      </c>
      <c r="D5" s="351">
        <f>'02 CH'!G20</f>
        <v>3943.4357470000004</v>
      </c>
      <c r="E5" s="515">
        <f>D5/$D$7</f>
        <v>4.5400144924224367E-2</v>
      </c>
      <c r="F5" s="351" t="e">
        <f>'03CH'!#REF!</f>
        <v>#REF!</v>
      </c>
      <c r="G5" s="515" t="e">
        <f>F5/$D$7</f>
        <v>#REF!</v>
      </c>
      <c r="H5" s="351">
        <f>'03CH'!F21</f>
        <v>0</v>
      </c>
      <c r="I5" s="515">
        <f>H5/$D$7</f>
        <v>0</v>
      </c>
      <c r="J5" s="351" t="e">
        <f>'03CH'!I21</f>
        <v>#REF!</v>
      </c>
      <c r="K5" s="515" t="e">
        <f>J5/$D$7</f>
        <v>#REF!</v>
      </c>
    </row>
    <row r="6" spans="2:11" x14ac:dyDescent="0.25">
      <c r="B6" t="str">
        <f>'02 CH'!B58</f>
        <v>Đất chưa sử dụng</v>
      </c>
      <c r="C6" t="str">
        <f>'02 CH'!C58</f>
        <v>CSD</v>
      </c>
      <c r="D6" s="351">
        <f>'02 CH'!G58</f>
        <v>2966.5649270000004</v>
      </c>
      <c r="E6" s="515">
        <f>D6/$D$7</f>
        <v>3.4153587443482972E-2</v>
      </c>
      <c r="F6" s="351" t="e">
        <f>'03CH'!#REF!</f>
        <v>#REF!</v>
      </c>
      <c r="G6" s="515" t="e">
        <f>F6/$D$7</f>
        <v>#REF!</v>
      </c>
      <c r="H6" s="351">
        <f>'03CH'!F59</f>
        <v>0</v>
      </c>
      <c r="I6" s="515">
        <f>H6/$D$7</f>
        <v>0</v>
      </c>
      <c r="J6" s="351">
        <f>'03CH'!I59</f>
        <v>2438.6249269999998</v>
      </c>
      <c r="K6" s="515">
        <f>J6/$D$7</f>
        <v>2.8075498677987223E-2</v>
      </c>
    </row>
    <row r="7" spans="2:11" x14ac:dyDescent="0.25">
      <c r="D7" s="351">
        <f>SUM(D4:D6)</f>
        <v>86859.540945999994</v>
      </c>
      <c r="E7" s="351"/>
      <c r="F7" s="351"/>
      <c r="G7" s="351"/>
      <c r="H7" s="351"/>
      <c r="I7" s="351"/>
      <c r="J7" s="351"/>
      <c r="K7" s="351"/>
    </row>
    <row r="41" spans="2:3" x14ac:dyDescent="0.25">
      <c r="B41" s="631" t="s">
        <v>22</v>
      </c>
      <c r="C41" s="632" t="s">
        <v>275</v>
      </c>
    </row>
    <row r="42" spans="2:3" x14ac:dyDescent="0.25">
      <c r="B42" s="183" t="s">
        <v>344</v>
      </c>
      <c r="C42" s="293">
        <f>'Compare 20-30'!E5</f>
        <v>-19.561499999999796</v>
      </c>
    </row>
    <row r="43" spans="2:3" x14ac:dyDescent="0.25">
      <c r="B43" s="183" t="s">
        <v>345</v>
      </c>
      <c r="C43" s="293">
        <f>'Compare 20-30'!E6</f>
        <v>-42.901500000000851</v>
      </c>
    </row>
    <row r="44" spans="2:3" x14ac:dyDescent="0.25">
      <c r="B44" s="183" t="s">
        <v>346</v>
      </c>
      <c r="C44" s="293">
        <f>'Compare 20-30'!E7</f>
        <v>-318.66649999999936</v>
      </c>
    </row>
    <row r="45" spans="2:3" x14ac:dyDescent="0.25">
      <c r="B45" s="183" t="s">
        <v>347</v>
      </c>
      <c r="C45" s="293">
        <f>'Compare 20-30'!E8</f>
        <v>-225.25150000000031</v>
      </c>
    </row>
    <row r="46" spans="2:3" x14ac:dyDescent="0.25">
      <c r="B46" s="183" t="s">
        <v>348</v>
      </c>
      <c r="C46" s="293">
        <f>'Compare 20-30'!E9</f>
        <v>-238.94150000000081</v>
      </c>
    </row>
    <row r="47" spans="2:3" x14ac:dyDescent="0.25">
      <c r="B47" s="183" t="s">
        <v>349</v>
      </c>
      <c r="C47" s="293">
        <f>'Compare 20-30'!E10</f>
        <v>-59.458166666666784</v>
      </c>
    </row>
    <row r="48" spans="2:3" x14ac:dyDescent="0.25">
      <c r="B48" s="183" t="s">
        <v>350</v>
      </c>
      <c r="C48" s="293">
        <f>'Compare 20-30'!E11</f>
        <v>3.4318333333321789</v>
      </c>
    </row>
    <row r="49" spans="1:4" x14ac:dyDescent="0.25">
      <c r="B49" s="183" t="s">
        <v>351</v>
      </c>
      <c r="C49" s="293">
        <f>'Compare 20-30'!E12</f>
        <v>-89.750166666666701</v>
      </c>
    </row>
    <row r="50" spans="1:4" x14ac:dyDescent="0.25">
      <c r="B50" s="183" t="s">
        <v>352</v>
      </c>
      <c r="C50" s="293">
        <f>'Compare 20-30'!E13</f>
        <v>5.6635000000023865</v>
      </c>
    </row>
    <row r="51" spans="1:4" x14ac:dyDescent="0.25">
      <c r="B51" s="292" t="s">
        <v>44</v>
      </c>
    </row>
    <row r="52" spans="1:4" x14ac:dyDescent="0.25">
      <c r="B52" s="292"/>
      <c r="C52" s="294">
        <v>2020</v>
      </c>
      <c r="D52">
        <v>2030</v>
      </c>
    </row>
    <row r="53" spans="1:4" x14ac:dyDescent="0.25">
      <c r="B53" s="183" t="s">
        <v>344</v>
      </c>
      <c r="C53" s="293" t="e">
        <f>'Compare 20-30'!#REF!</f>
        <v>#REF!</v>
      </c>
      <c r="D53" s="62">
        <f>'Compare 20-30'!G5</f>
        <v>445.03637799999996</v>
      </c>
    </row>
    <row r="54" spans="1:4" x14ac:dyDescent="0.25">
      <c r="B54" s="183" t="s">
        <v>345</v>
      </c>
      <c r="C54" s="293" t="e">
        <f>'Compare 20-30'!#REF!</f>
        <v>#REF!</v>
      </c>
      <c r="D54" s="62">
        <f>'Compare 20-30'!G6</f>
        <v>474.43097899999998</v>
      </c>
    </row>
    <row r="55" spans="1:4" x14ac:dyDescent="0.25">
      <c r="B55" s="183" t="s">
        <v>346</v>
      </c>
      <c r="C55" s="293" t="e">
        <f>'Compare 20-30'!#REF!</f>
        <v>#REF!</v>
      </c>
      <c r="D55" s="62">
        <f>'Compare 20-30'!G7</f>
        <v>731.012742</v>
      </c>
    </row>
    <row r="56" spans="1:4" x14ac:dyDescent="0.25">
      <c r="B56" s="183" t="s">
        <v>347</v>
      </c>
      <c r="C56" s="293" t="e">
        <f>'Compare 20-30'!#REF!</f>
        <v>#REF!</v>
      </c>
      <c r="D56" s="62">
        <f>'Compare 20-30'!G8</f>
        <v>511.29133199999995</v>
      </c>
    </row>
    <row r="57" spans="1:4" x14ac:dyDescent="0.25">
      <c r="B57" s="183" t="s">
        <v>348</v>
      </c>
      <c r="C57" s="293" t="e">
        <f>'Compare 20-30'!#REF!</f>
        <v>#REF!</v>
      </c>
      <c r="D57" s="62">
        <f>'Compare 20-30'!G9</f>
        <v>1064.255635</v>
      </c>
    </row>
    <row r="58" spans="1:4" x14ac:dyDescent="0.25">
      <c r="B58" s="183" t="s">
        <v>349</v>
      </c>
      <c r="C58" s="293" t="e">
        <f>'Compare 20-30'!#REF!</f>
        <v>#REF!</v>
      </c>
      <c r="D58" s="62">
        <f>'Compare 20-30'!G10</f>
        <v>371.21419466666669</v>
      </c>
    </row>
    <row r="59" spans="1:4" x14ac:dyDescent="0.25">
      <c r="B59" s="183" t="s">
        <v>350</v>
      </c>
      <c r="C59" s="293" t="e">
        <f>'Compare 20-30'!#REF!</f>
        <v>#REF!</v>
      </c>
      <c r="D59" s="62">
        <f>'Compare 20-30'!G11</f>
        <v>614.22925166666664</v>
      </c>
    </row>
    <row r="60" spans="1:4" x14ac:dyDescent="0.25">
      <c r="B60" s="183" t="s">
        <v>351</v>
      </c>
      <c r="C60" s="293" t="e">
        <f>'Compare 20-30'!#REF!</f>
        <v>#REF!</v>
      </c>
      <c r="D60" s="62">
        <f>'Compare 20-30'!G12</f>
        <v>637.87516366666659</v>
      </c>
    </row>
    <row r="61" spans="1:4" x14ac:dyDescent="0.25">
      <c r="B61" s="183" t="s">
        <v>352</v>
      </c>
      <c r="C61" s="293" t="e">
        <f>'Compare 20-30'!#REF!</f>
        <v>#REF!</v>
      </c>
      <c r="D61" s="62">
        <f>'Compare 20-30'!G13</f>
        <v>533.13557100000003</v>
      </c>
    </row>
    <row r="63" spans="1:4" x14ac:dyDescent="0.25">
      <c r="A63" s="292"/>
      <c r="B63" s="292" t="s">
        <v>98</v>
      </c>
      <c r="C63" s="292"/>
      <c r="D63" s="292"/>
    </row>
    <row r="64" spans="1:4" x14ac:dyDescent="0.25">
      <c r="A64" s="292"/>
      <c r="B64" s="292"/>
      <c r="C64" s="292">
        <v>2020</v>
      </c>
      <c r="D64" s="292">
        <v>2030</v>
      </c>
    </row>
    <row r="65" spans="1:4" x14ac:dyDescent="0.25">
      <c r="A65" s="292">
        <v>1</v>
      </c>
      <c r="B65" s="183" t="s">
        <v>344</v>
      </c>
      <c r="C65" s="293">
        <f>'Compare 20-30'!I5</f>
        <v>0.77512300000000001</v>
      </c>
      <c r="D65" s="293">
        <f>'Compare 20-30'!J5</f>
        <v>0.77512300000000001</v>
      </c>
    </row>
    <row r="66" spans="1:4" x14ac:dyDescent="0.25">
      <c r="A66" s="292">
        <v>2</v>
      </c>
      <c r="B66" s="183" t="s">
        <v>345</v>
      </c>
      <c r="C66" s="293">
        <f>'Compare 20-30'!I6</f>
        <v>10.114706999999999</v>
      </c>
      <c r="D66" s="293">
        <f>'Compare 20-30'!J6</f>
        <v>10.114706999999999</v>
      </c>
    </row>
    <row r="67" spans="1:4" x14ac:dyDescent="0.25">
      <c r="A67" s="292">
        <v>3</v>
      </c>
      <c r="B67" s="183" t="s">
        <v>346</v>
      </c>
      <c r="C67" s="293">
        <f>'Compare 20-30'!I7</f>
        <v>23.220834</v>
      </c>
      <c r="D67" s="293">
        <f>'Compare 20-30'!J7</f>
        <v>20.500834000000001</v>
      </c>
    </row>
    <row r="68" spans="1:4" x14ac:dyDescent="0.25">
      <c r="A68" s="292">
        <v>4</v>
      </c>
      <c r="B68" s="183" t="s">
        <v>347</v>
      </c>
      <c r="C68" s="293">
        <f>'Compare 20-30'!I8</f>
        <v>26.950219000000001</v>
      </c>
      <c r="D68" s="293">
        <f>'Compare 20-30'!J8</f>
        <v>26.950219000000001</v>
      </c>
    </row>
    <row r="69" spans="1:4" x14ac:dyDescent="0.25">
      <c r="A69" s="292">
        <v>5</v>
      </c>
      <c r="B69" s="183" t="s">
        <v>348</v>
      </c>
      <c r="C69" s="293">
        <f>'Compare 20-30'!I9</f>
        <v>240.63225</v>
      </c>
      <c r="D69" s="293">
        <f>'Compare 20-30'!J9</f>
        <v>240.63225</v>
      </c>
    </row>
    <row r="70" spans="1:4" x14ac:dyDescent="0.25">
      <c r="A70" s="292">
        <v>6</v>
      </c>
      <c r="B70" s="183" t="s">
        <v>349</v>
      </c>
      <c r="C70" s="293">
        <f>'Compare 20-30'!I10</f>
        <v>26.40915</v>
      </c>
      <c r="D70" s="293">
        <f>'Compare 20-30'!J10</f>
        <v>26.40915</v>
      </c>
    </row>
    <row r="71" spans="1:4" x14ac:dyDescent="0.25">
      <c r="A71" s="292">
        <v>7</v>
      </c>
      <c r="B71" s="183" t="s">
        <v>350</v>
      </c>
      <c r="C71" s="293">
        <f>'Compare 20-30'!I11</f>
        <v>1668.342036</v>
      </c>
      <c r="D71" s="293">
        <f>'Compare 20-30'!J11</f>
        <v>1403.832036</v>
      </c>
    </row>
    <row r="72" spans="1:4" x14ac:dyDescent="0.25">
      <c r="A72" s="292">
        <v>8</v>
      </c>
      <c r="B72" s="183" t="s">
        <v>351</v>
      </c>
      <c r="C72" s="293">
        <f>'Compare 20-30'!I12</f>
        <v>152.913263</v>
      </c>
      <c r="D72" s="293">
        <f>'Compare 20-30'!J12</f>
        <v>19.923262999999992</v>
      </c>
    </row>
    <row r="73" spans="1:4" x14ac:dyDescent="0.25">
      <c r="A73" s="292">
        <v>9</v>
      </c>
      <c r="B73" s="183" t="s">
        <v>352</v>
      </c>
      <c r="C73" s="293">
        <f>'Compare 20-30'!I13</f>
        <v>817.20734500000003</v>
      </c>
      <c r="D73" s="293">
        <f>'Compare 20-30'!J13</f>
        <v>689.487345</v>
      </c>
    </row>
  </sheetData>
  <pageMargins left="0.7" right="0.7" top="0.75" bottom="0.75" header="0.3" footer="0.3"/>
  <pageSetup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0"/>
  <sheetViews>
    <sheetView topLeftCell="A10" workbookViewId="0">
      <selection activeCell="E9" sqref="E9"/>
    </sheetView>
  </sheetViews>
  <sheetFormatPr defaultColWidth="11.42578125" defaultRowHeight="15" x14ac:dyDescent="0.25"/>
  <cols>
    <col min="1" max="1" width="7.85546875" style="358" customWidth="1"/>
    <col min="2" max="2" width="46.28515625" style="357" bestFit="1" customWidth="1"/>
    <col min="3" max="3" width="11.7109375" style="359" bestFit="1" customWidth="1"/>
    <col min="4" max="4" width="11.7109375" style="359" customWidth="1"/>
    <col min="5" max="5" width="12" style="357" customWidth="1"/>
    <col min="6" max="6" width="22.7109375" style="357" customWidth="1"/>
    <col min="7" max="7" width="15.28515625" style="357" bestFit="1" customWidth="1"/>
    <col min="8" max="8" width="16.28515625" style="357" bestFit="1" customWidth="1"/>
    <col min="9" max="16384" width="11.42578125" style="357"/>
  </cols>
  <sheetData>
    <row r="2" spans="1:7" ht="42.75" x14ac:dyDescent="0.25">
      <c r="A2" s="309" t="s">
        <v>107</v>
      </c>
      <c r="B2" s="309" t="s">
        <v>278</v>
      </c>
      <c r="C2" s="309" t="s">
        <v>162</v>
      </c>
      <c r="D2" s="309" t="s">
        <v>476</v>
      </c>
      <c r="E2" s="309" t="s">
        <v>279</v>
      </c>
      <c r="F2" s="309" t="s">
        <v>477</v>
      </c>
      <c r="G2" s="357">
        <v>0.5</v>
      </c>
    </row>
    <row r="3" spans="1:7" x14ac:dyDescent="0.25">
      <c r="A3" s="309" t="s">
        <v>111</v>
      </c>
      <c r="B3" s="310" t="s">
        <v>280</v>
      </c>
      <c r="C3" s="361" t="e">
        <f>C4+C35</f>
        <v>#REF!</v>
      </c>
      <c r="D3" s="361">
        <f>D4+D35</f>
        <v>0</v>
      </c>
      <c r="E3" s="361" t="e">
        <f>E4+E35</f>
        <v>#REF!</v>
      </c>
      <c r="F3" s="311"/>
    </row>
    <row r="4" spans="1:7" x14ac:dyDescent="0.25">
      <c r="A4" s="309" t="s">
        <v>510</v>
      </c>
      <c r="B4" s="310" t="s">
        <v>284</v>
      </c>
      <c r="C4" s="361" t="e">
        <f>SUM(C5:C10)</f>
        <v>#REF!</v>
      </c>
      <c r="D4" s="361"/>
      <c r="E4" s="361" t="e">
        <f>SUM(E5:E10)</f>
        <v>#REF!</v>
      </c>
      <c r="F4" s="311"/>
    </row>
    <row r="5" spans="1:7" ht="30" x14ac:dyDescent="0.25">
      <c r="A5" s="311">
        <v>1</v>
      </c>
      <c r="B5" s="609" t="str">
        <f>'07 CH'!B225</f>
        <v>Chuyển đổi mục đích sử dụng từ đất trồng cây lâu năm sang đất trồng cây hàng năm khác</v>
      </c>
      <c r="C5" s="313">
        <f>'07 CH'!C225</f>
        <v>197.85</v>
      </c>
      <c r="D5" s="610">
        <f>320000/10000000</f>
        <v>3.2000000000000001E-2</v>
      </c>
      <c r="E5" s="356">
        <f t="shared" ref="E5:E10" si="0">(C5*10000)*(D5/1000)</f>
        <v>63.311999999999998</v>
      </c>
      <c r="F5" s="360" t="str">
        <f>'07 CH'!H225</f>
        <v>9 xã</v>
      </c>
      <c r="G5" s="357">
        <f>SUM(D5:D8)/4</f>
        <v>2.8250000000000001E-2</v>
      </c>
    </row>
    <row r="6" spans="1:7" ht="30" x14ac:dyDescent="0.25">
      <c r="A6" s="311">
        <v>2</v>
      </c>
      <c r="B6" s="609" t="str">
        <f>'07 CH'!B226</f>
        <v>Chuyển đổi mục đích sử dụng từ đất trồng cây hàng năm khác sang đất nông nghiệp khác</v>
      </c>
      <c r="C6" s="313">
        <f>'07 CH'!C226</f>
        <v>159.27000000000001</v>
      </c>
      <c r="D6" s="610">
        <f>300000/10000000</f>
        <v>0.03</v>
      </c>
      <c r="E6" s="356">
        <f t="shared" si="0"/>
        <v>47.780999999999999</v>
      </c>
      <c r="F6" s="360" t="str">
        <f>'07 CH'!H226</f>
        <v>9 xã</v>
      </c>
    </row>
    <row r="7" spans="1:7" x14ac:dyDescent="0.25">
      <c r="A7" s="311">
        <v>3</v>
      </c>
      <c r="B7" s="609" t="e">
        <f>'07 CH'!#REF!</f>
        <v>#REF!</v>
      </c>
      <c r="C7" s="313" t="e">
        <f>'07 CH'!#REF!</f>
        <v>#REF!</v>
      </c>
      <c r="D7" s="610">
        <f>320000/10000000</f>
        <v>3.2000000000000001E-2</v>
      </c>
      <c r="E7" s="356" t="e">
        <f t="shared" si="0"/>
        <v>#REF!</v>
      </c>
      <c r="F7" s="360" t="e">
        <f>'07 CH'!#REF!</f>
        <v>#REF!</v>
      </c>
    </row>
    <row r="8" spans="1:7" ht="30" x14ac:dyDescent="0.25">
      <c r="A8" s="311">
        <v>4</v>
      </c>
      <c r="B8" s="609" t="str">
        <f>'07 CH'!B227</f>
        <v>DỰ ÁN GIAO ĐẤT CÓ THU TIỀN SỬ DỤNG ĐẤT</v>
      </c>
      <c r="C8" s="313">
        <f>'07 CH'!C227</f>
        <v>17.12</v>
      </c>
      <c r="D8" s="610">
        <f>190000/10000000</f>
        <v>1.9E-2</v>
      </c>
      <c r="E8" s="356">
        <f t="shared" si="0"/>
        <v>3.2528000000000001</v>
      </c>
      <c r="F8" s="360">
        <f>'07 CH'!H227</f>
        <v>0</v>
      </c>
    </row>
    <row r="9" spans="1:7" x14ac:dyDescent="0.25">
      <c r="A9" s="311">
        <v>5</v>
      </c>
      <c r="B9" s="609" t="str">
        <f>[4]ONT!$B$10</f>
        <v xml:space="preserve">Dự án giãn dân thôn Plei Rơngol </v>
      </c>
      <c r="C9" s="313">
        <f>[4]ONT!$E$10</f>
        <v>0.35</v>
      </c>
      <c r="D9" s="610">
        <f>D5+D8</f>
        <v>5.1000000000000004E-2</v>
      </c>
      <c r="E9" s="356">
        <f t="shared" si="0"/>
        <v>0.17850000000000002</v>
      </c>
      <c r="F9" s="360" t="str">
        <f>[4]ONT!$B$7</f>
        <v>Xã Ia Trốk</v>
      </c>
    </row>
    <row r="10" spans="1:7" x14ac:dyDescent="0.25">
      <c r="A10" s="311">
        <v>6</v>
      </c>
      <c r="B10" s="609" t="str">
        <f>[4]ONT!$B$27</f>
        <v>Đấu giá đất ở tại xã Ia Mrơn</v>
      </c>
      <c r="C10" s="313">
        <f>[4]ONT!$E$27</f>
        <v>2</v>
      </c>
      <c r="D10" s="610">
        <f>D9/2</f>
        <v>2.5500000000000002E-2</v>
      </c>
      <c r="E10" s="356">
        <f t="shared" si="0"/>
        <v>0.51</v>
      </c>
      <c r="F10" s="360" t="str">
        <f>[4]ONT!$B$26</f>
        <v>Xã Ia Mrơn</v>
      </c>
    </row>
    <row r="11" spans="1:7" hidden="1" x14ac:dyDescent="0.25">
      <c r="A11" s="311"/>
      <c r="B11" s="609" t="str">
        <f>[4]ONT!$B$28</f>
        <v>Khu dân cư đồi Rơ Ga</v>
      </c>
      <c r="C11" s="313">
        <f>[4]ONT!$E$28</f>
        <v>0.75</v>
      </c>
      <c r="D11" s="610"/>
      <c r="E11" s="356"/>
      <c r="F11" s="360" t="str">
        <f>[4]ONT!$B$26</f>
        <v>Xã Ia Mrơn</v>
      </c>
    </row>
    <row r="12" spans="1:7" ht="30" hidden="1" x14ac:dyDescent="0.25">
      <c r="A12" s="311"/>
      <c r="B12" s="609" t="str">
        <f>[4]ONT!$B$29</f>
        <v>Quy hoạch khu dân cư thôn Đăk Chá, khu vực 2 bên đầu cầu</v>
      </c>
      <c r="C12" s="313">
        <f>[4]ONT!$E$29</f>
        <v>0.55000000000000004</v>
      </c>
      <c r="D12" s="610"/>
      <c r="E12" s="356"/>
      <c r="F12" s="360" t="str">
        <f>[4]ONT!$B$26</f>
        <v>Xã Ia Mrơn</v>
      </c>
    </row>
    <row r="13" spans="1:7" ht="30" hidden="1" x14ac:dyDescent="0.25">
      <c r="A13" s="311"/>
      <c r="B13" s="609" t="str">
        <f>[4]ONT!$B$30</f>
        <v>Quy hoạch đất ở từ ngã ba Kim Năng đi trung tâm huyện (2 bên đường)</v>
      </c>
      <c r="C13" s="313">
        <f>[4]ONT!$E$30</f>
        <v>6.64</v>
      </c>
      <c r="D13" s="610"/>
      <c r="E13" s="356"/>
      <c r="F13" s="360" t="str">
        <f>[4]ONT!$B$26</f>
        <v>Xã Ia Mrơn</v>
      </c>
    </row>
    <row r="14" spans="1:7" hidden="1" x14ac:dyDescent="0.25">
      <c r="A14" s="311"/>
      <c r="B14" s="609" t="str">
        <f>[4]ONT!$B$40</f>
        <v>Khu dân cư giáp Ia Mrơn (Tân Phong)</v>
      </c>
      <c r="C14" s="313">
        <f>[4]ONT!$E$40</f>
        <v>20</v>
      </c>
      <c r="D14" s="610"/>
      <c r="E14" s="356"/>
      <c r="F14" s="360" t="str">
        <f>[4]ONT!$B$37</f>
        <v>Xã Kim Tân</v>
      </c>
    </row>
    <row r="15" spans="1:7" ht="45" hidden="1" x14ac:dyDescent="0.25">
      <c r="A15" s="311"/>
      <c r="B15" s="609" t="str">
        <f>[4]ONT!$B$41</f>
        <v>Giãn dân định canh, định cư tập trung 2 thôn dân tộc (Blôm, Mơ Nang 2) tại vị trí tiếp giáp thôn Mơ Nang 1 chưa sáp nhập</v>
      </c>
      <c r="C15" s="313">
        <f>[4]ONT!$E$41</f>
        <v>10</v>
      </c>
      <c r="D15" s="610"/>
      <c r="E15" s="356"/>
      <c r="F15" s="360" t="str">
        <f>[4]ONT!$B$37</f>
        <v>Xã Kim Tân</v>
      </c>
    </row>
    <row r="16" spans="1:7" ht="30" hidden="1" x14ac:dyDescent="0.25">
      <c r="A16" s="311"/>
      <c r="B16" s="609" t="str">
        <f>[4]ONT!$B$42</f>
        <v>Khu dân cư từ cây xăng ông Nghiêm đến đường Trần Cao Vân</v>
      </c>
      <c r="C16" s="313">
        <f>[4]ONT!$E$42</f>
        <v>10</v>
      </c>
      <c r="D16" s="610"/>
      <c r="E16" s="356"/>
      <c r="F16" s="360" t="str">
        <f>[4]ONT!$B$37</f>
        <v>Xã Kim Tân</v>
      </c>
    </row>
    <row r="17" spans="1:6" ht="30" hidden="1" x14ac:dyDescent="0.25">
      <c r="A17" s="311"/>
      <c r="B17" s="609" t="str">
        <f>[4]ONT!$B$43</f>
        <v xml:space="preserve">Dự án sắp xếp khu dân cư, xây dựng  thôn, làng kiểu mẫu NTM </v>
      </c>
      <c r="C17" s="313">
        <f>[4]ONT!$E$43</f>
        <v>5</v>
      </c>
      <c r="D17" s="610"/>
      <c r="E17" s="356"/>
      <c r="F17" s="360" t="str">
        <f>[4]ONT!$B$37</f>
        <v>Xã Kim Tân</v>
      </c>
    </row>
    <row r="18" spans="1:6" hidden="1" x14ac:dyDescent="0.25">
      <c r="A18" s="311"/>
      <c r="B18" s="609" t="str">
        <f>[4]ONT!$B$44</f>
        <v>Quy hoạch đất ở</v>
      </c>
      <c r="C18" s="313">
        <f>[4]ONT!$E$44</f>
        <v>2.86</v>
      </c>
      <c r="D18" s="610"/>
      <c r="E18" s="356"/>
      <c r="F18" s="360" t="str">
        <f>[4]ONT!$B$37</f>
        <v>Xã Kim Tân</v>
      </c>
    </row>
    <row r="19" spans="1:6" hidden="1" x14ac:dyDescent="0.25">
      <c r="A19" s="311"/>
      <c r="B19" s="609" t="str">
        <f>[4]ONT!$B$50</f>
        <v>Quy hoạch đất ở thôn Pleiku, Vòng Bong</v>
      </c>
      <c r="C19" s="313">
        <f>[4]ONT!$E$50</f>
        <v>5</v>
      </c>
      <c r="D19" s="610"/>
      <c r="E19" s="356"/>
      <c r="F19" s="360" t="str">
        <f>[4]ONT!$B$48</f>
        <v>Xã Chư Răng</v>
      </c>
    </row>
    <row r="20" spans="1:6" hidden="1" x14ac:dyDescent="0.25">
      <c r="A20" s="311"/>
      <c r="B20" s="609">
        <f>[4]ONT!$B$49</f>
        <v>0</v>
      </c>
      <c r="C20" s="313">
        <f>[4]ONT!$E$49</f>
        <v>2.8</v>
      </c>
      <c r="D20" s="610"/>
      <c r="E20" s="356"/>
      <c r="F20" s="360" t="str">
        <f>[4]ONT!$B$48</f>
        <v>Xã Chư Răng</v>
      </c>
    </row>
    <row r="21" spans="1:6" ht="30" hidden="1" x14ac:dyDescent="0.25">
      <c r="A21" s="311"/>
      <c r="B21" s="609" t="str">
        <f>[4]ONT!$B$61</f>
        <v>Khu dân cư các thôn làng: cầu Kliếc A vào làng Chư Gu</v>
      </c>
      <c r="C21" s="313">
        <f>[4]ONT!$E$61</f>
        <v>8.19</v>
      </c>
      <c r="D21" s="610"/>
      <c r="E21" s="356"/>
      <c r="F21" s="360" t="str">
        <f>[4]ONT!$B$59</f>
        <v>Xã Pờ Tó</v>
      </c>
    </row>
    <row r="22" spans="1:6" hidden="1" x14ac:dyDescent="0.25">
      <c r="A22" s="311"/>
      <c r="B22" s="609" t="str">
        <f>[4]ONT!$B$63</f>
        <v>Quy hoạch đất ở thôn 4</v>
      </c>
      <c r="C22" s="313">
        <f>[4]ONT!$E$63</f>
        <v>2</v>
      </c>
      <c r="D22" s="610"/>
      <c r="E22" s="356"/>
      <c r="F22" s="360" t="str">
        <f>[4]ONT!$B$59</f>
        <v>Xã Pờ Tó</v>
      </c>
    </row>
    <row r="23" spans="1:6" ht="30" hidden="1" x14ac:dyDescent="0.25">
      <c r="A23" s="311"/>
      <c r="B23" s="609" t="str">
        <f>[4]ONT!$B$73</f>
        <v xml:space="preserve">Dự án sắp xếp khu dân cư, xây dựng  thôn, làng kiểu mẫu NTM </v>
      </c>
      <c r="C23" s="313">
        <f>[4]ONT!$E$73</f>
        <v>2.35</v>
      </c>
      <c r="D23" s="610"/>
      <c r="E23" s="356"/>
      <c r="F23" s="360" t="str">
        <f>[4]ONT!$B$70</f>
        <v>Xã Ia Broai</v>
      </c>
    </row>
    <row r="24" spans="1:6" hidden="1" x14ac:dyDescent="0.25">
      <c r="A24" s="311"/>
      <c r="B24" s="609" t="str">
        <f>[4]ONT!$B$74</f>
        <v>Quy hoạch đất ở buôn Tul</v>
      </c>
      <c r="C24" s="313">
        <f>[4]ONT!$E$74</f>
        <v>0.3</v>
      </c>
      <c r="D24" s="610"/>
      <c r="E24" s="356"/>
      <c r="F24" s="360" t="str">
        <f>[4]ONT!$B$70</f>
        <v>Xã Ia Broai</v>
      </c>
    </row>
    <row r="25" spans="1:6" ht="30" hidden="1" x14ac:dyDescent="0.25">
      <c r="A25" s="311"/>
      <c r="B25" s="609" t="str">
        <f>[4]ONT!$B$85</f>
        <v>Mở rộng khu dân cư Bôn Jứ (Bôn Tong Ố chưa sáp nhập)</v>
      </c>
      <c r="C25" s="313">
        <f>[4]ONT!$E$85</f>
        <v>3</v>
      </c>
      <c r="D25" s="610"/>
      <c r="E25" s="356"/>
      <c r="F25" s="360" t="str">
        <f>[4]ONT!$B$82</f>
        <v>Xã Ia Tul</v>
      </c>
    </row>
    <row r="26" spans="1:6" hidden="1" x14ac:dyDescent="0.25">
      <c r="A26" s="311"/>
      <c r="B26" s="609" t="str">
        <f>[4]ONT!$B$86</f>
        <v>Mở rộng khu dân cư vườn điều giáp xã Ia Tul</v>
      </c>
      <c r="C26" s="313">
        <f>[4]ONT!$E$86</f>
        <v>4</v>
      </c>
      <c r="D26" s="610"/>
      <c r="E26" s="356"/>
      <c r="F26" s="360" t="str">
        <f>[4]ONT!$B$82</f>
        <v>Xã Ia Tul</v>
      </c>
    </row>
    <row r="27" spans="1:6" hidden="1" x14ac:dyDescent="0.25">
      <c r="A27" s="311"/>
      <c r="B27" s="609" t="str">
        <f>[4]ONT!$B$87</f>
        <v>Khu dân cư phía Bắc Bôn Tơ Khế</v>
      </c>
      <c r="C27" s="313">
        <f>[4]ONT!$E$87</f>
        <v>8.629999999999999</v>
      </c>
      <c r="D27" s="610"/>
      <c r="E27" s="356"/>
      <c r="F27" s="360" t="str">
        <f>[4]ONT!$B$82</f>
        <v>Xã Ia Tul</v>
      </c>
    </row>
    <row r="28" spans="1:6" hidden="1" x14ac:dyDescent="0.25">
      <c r="A28" s="311"/>
      <c r="B28" s="609" t="str">
        <f>[4]ONT!$B$88</f>
        <v>Khu dân cư phía Đông Bôn Biah B</v>
      </c>
      <c r="C28" s="313">
        <f>[4]ONT!$E$88</f>
        <v>4</v>
      </c>
      <c r="D28" s="610"/>
      <c r="E28" s="356"/>
      <c r="F28" s="360" t="str">
        <f>[4]ONT!$B$82</f>
        <v>Xã Ia Tul</v>
      </c>
    </row>
    <row r="29" spans="1:6" hidden="1" x14ac:dyDescent="0.25">
      <c r="A29" s="311"/>
      <c r="B29" s="609" t="str">
        <f>[4]ONT!$B$89</f>
        <v>Khu dân cư phía Đông núi Chư Mố</v>
      </c>
      <c r="C29" s="313">
        <f>[4]ONT!$E$89</f>
        <v>6.43</v>
      </c>
      <c r="D29" s="610"/>
      <c r="E29" s="356"/>
      <c r="F29" s="360" t="str">
        <f>[4]ONT!$B$82</f>
        <v>Xã Ia Tul</v>
      </c>
    </row>
    <row r="30" spans="1:6" hidden="1" x14ac:dyDescent="0.25">
      <c r="A30" s="311"/>
      <c r="B30" s="609" t="str">
        <f>[4]ONT!$B$95</f>
        <v>Điểm dân cư từ ChKo đi Bôn Dlai Bầu</v>
      </c>
      <c r="C30" s="313">
        <f>[4]ONT!$E$95</f>
        <v>2.57</v>
      </c>
      <c r="D30" s="610"/>
      <c r="E30" s="356"/>
      <c r="F30" s="360" t="str">
        <f>[4]ONT!$B$93</f>
        <v>Xã Ia KDăm</v>
      </c>
    </row>
    <row r="31" spans="1:6" hidden="1" x14ac:dyDescent="0.25">
      <c r="A31" s="311"/>
      <c r="B31" s="609" t="str">
        <f>[4]ONT!$B$96</f>
        <v>Quy hoạch đất ở từ làng H'Bel tới cầu</v>
      </c>
      <c r="C31" s="313">
        <f>[4]ONT!$E$96</f>
        <v>1.2000000000000002</v>
      </c>
      <c r="D31" s="610"/>
      <c r="E31" s="356"/>
      <c r="F31" s="360" t="str">
        <f>[4]ONT!$B$93</f>
        <v>Xã Ia KDăm</v>
      </c>
    </row>
    <row r="32" spans="1:6" ht="30" hidden="1" x14ac:dyDescent="0.25">
      <c r="A32" s="311"/>
      <c r="B32" s="609" t="str">
        <f>[4]ONT!$B$97</f>
        <v>Quy hoạch đất ở từ đầu làng Plei Toan đến làng H'Bel</v>
      </c>
      <c r="C32" s="313">
        <f>[4]ONT!$E$97</f>
        <v>2.5</v>
      </c>
      <c r="D32" s="610"/>
      <c r="E32" s="356"/>
      <c r="F32" s="360" t="str">
        <f>[4]ONT!$B$93</f>
        <v>Xã Ia KDăm</v>
      </c>
    </row>
    <row r="33" spans="1:6" hidden="1" x14ac:dyDescent="0.25">
      <c r="A33" s="311"/>
      <c r="B33" s="609"/>
      <c r="C33" s="313"/>
      <c r="D33" s="610"/>
      <c r="E33" s="356"/>
      <c r="F33" s="360"/>
    </row>
    <row r="34" spans="1:6" hidden="1" x14ac:dyDescent="0.25">
      <c r="A34" s="311"/>
      <c r="B34" s="609"/>
      <c r="C34" s="313"/>
      <c r="D34" s="610"/>
      <c r="E34" s="356"/>
      <c r="F34" s="360"/>
    </row>
    <row r="35" spans="1:6" ht="28.5" x14ac:dyDescent="0.25">
      <c r="A35" s="309" t="s">
        <v>512</v>
      </c>
      <c r="B35" s="310" t="s">
        <v>285</v>
      </c>
      <c r="C35" s="362">
        <f>SUM(C36:C38)</f>
        <v>110.58</v>
      </c>
      <c r="D35" s="362"/>
      <c r="E35" s="362">
        <f>SUM(E36:E38)</f>
        <v>29.641683999999998</v>
      </c>
      <c r="F35" s="311"/>
    </row>
    <row r="36" spans="1:6" x14ac:dyDescent="0.25">
      <c r="A36" s="311">
        <v>1</v>
      </c>
      <c r="B36" s="311" t="s">
        <v>281</v>
      </c>
      <c r="C36" s="313">
        <f>'08 CH'!AC10</f>
        <v>0.29000000000000004</v>
      </c>
      <c r="D36" s="611">
        <f>$G$5-(31000/10000000)</f>
        <v>2.5150000000000002E-2</v>
      </c>
      <c r="E36" s="356">
        <f>(C36*10000)*(D36/1000)</f>
        <v>7.2935000000000014E-2</v>
      </c>
      <c r="F36" s="311" t="s">
        <v>263</v>
      </c>
    </row>
    <row r="37" spans="1:6" x14ac:dyDescent="0.25">
      <c r="A37" s="311">
        <v>2</v>
      </c>
      <c r="B37" s="311" t="s">
        <v>282</v>
      </c>
      <c r="C37" s="313">
        <f>'08 CH'!AC12</f>
        <v>92.009999999999991</v>
      </c>
      <c r="D37" s="611">
        <f>$G$5-(14400/10000000)</f>
        <v>2.681E-2</v>
      </c>
      <c r="E37" s="356">
        <f>(C37*10000)*(D37/1000)</f>
        <v>24.667880999999998</v>
      </c>
      <c r="F37" s="311" t="s">
        <v>263</v>
      </c>
    </row>
    <row r="38" spans="1:6" x14ac:dyDescent="0.25">
      <c r="A38" s="311">
        <v>3</v>
      </c>
      <c r="B38" s="311" t="s">
        <v>283</v>
      </c>
      <c r="C38" s="313">
        <v>18.28</v>
      </c>
      <c r="D38" s="611">
        <f>$G$5-(14400/10000000)</f>
        <v>2.681E-2</v>
      </c>
      <c r="E38" s="356">
        <f>(C38*10000)*(D38/1000)</f>
        <v>4.900868</v>
      </c>
      <c r="F38" s="311" t="s">
        <v>263</v>
      </c>
    </row>
    <row r="39" spans="1:6" s="623" customFormat="1" ht="14.25" x14ac:dyDescent="0.25">
      <c r="A39" s="309" t="s">
        <v>511</v>
      </c>
      <c r="B39" s="310" t="s">
        <v>513</v>
      </c>
      <c r="C39" s="361"/>
      <c r="D39" s="612"/>
      <c r="E39" s="312"/>
      <c r="F39" s="310"/>
    </row>
    <row r="40" spans="1:6" x14ac:dyDescent="0.25">
      <c r="A40" s="311"/>
      <c r="B40" s="609">
        <f>'07 CH'!B236</f>
        <v>0</v>
      </c>
      <c r="C40" s="313"/>
      <c r="D40" s="611"/>
      <c r="E40" s="356"/>
      <c r="F40" s="311"/>
    </row>
    <row r="41" spans="1:6" x14ac:dyDescent="0.25">
      <c r="A41" s="311"/>
      <c r="B41" s="609">
        <f>'07 CH'!B237</f>
        <v>0</v>
      </c>
      <c r="C41" s="313"/>
      <c r="D41" s="611"/>
      <c r="E41" s="356"/>
      <c r="F41" s="311"/>
    </row>
    <row r="42" spans="1:6" x14ac:dyDescent="0.25">
      <c r="A42" s="311"/>
      <c r="B42" s="609" t="str">
        <f>'07 CH'!B242</f>
        <v>Dự án trồng rừng, công ty TNHH MTV Việt Stone</v>
      </c>
      <c r="C42" s="313"/>
      <c r="D42" s="611"/>
      <c r="E42" s="356"/>
      <c r="F42" s="311"/>
    </row>
    <row r="43" spans="1:6" x14ac:dyDescent="0.25">
      <c r="A43" s="311"/>
      <c r="B43" s="609" t="e">
        <f>'07 CH'!#REF!</f>
        <v>#REF!</v>
      </c>
      <c r="C43" s="313"/>
      <c r="D43" s="611"/>
      <c r="E43" s="356"/>
      <c r="F43" s="311"/>
    </row>
    <row r="44" spans="1:6" x14ac:dyDescent="0.25">
      <c r="A44" s="311"/>
      <c r="B44" s="609" t="e">
        <f>'07 CH'!#REF!</f>
        <v>#REF!</v>
      </c>
      <c r="C44" s="313"/>
      <c r="D44" s="611"/>
      <c r="E44" s="356"/>
      <c r="F44" s="311"/>
    </row>
    <row r="45" spans="1:6" x14ac:dyDescent="0.25">
      <c r="A45" s="311"/>
      <c r="B45" s="609">
        <f>'07 CH'!B189</f>
        <v>0</v>
      </c>
      <c r="C45" s="313"/>
      <c r="D45" s="611"/>
      <c r="E45" s="356"/>
      <c r="F45" s="311"/>
    </row>
    <row r="46" spans="1:6" x14ac:dyDescent="0.25">
      <c r="A46" s="311"/>
      <c r="B46" s="609"/>
      <c r="C46" s="313"/>
      <c r="D46" s="611"/>
      <c r="E46" s="356"/>
      <c r="F46" s="311"/>
    </row>
    <row r="47" spans="1:6" x14ac:dyDescent="0.25">
      <c r="A47" s="311"/>
      <c r="B47" s="609"/>
      <c r="C47" s="313"/>
      <c r="D47" s="611"/>
      <c r="E47" s="356"/>
      <c r="F47" s="311"/>
    </row>
    <row r="48" spans="1:6" x14ac:dyDescent="0.25">
      <c r="A48" s="311"/>
      <c r="B48" s="609"/>
      <c r="C48" s="313"/>
      <c r="D48" s="611"/>
      <c r="E48" s="356"/>
      <c r="F48" s="311"/>
    </row>
    <row r="49" spans="1:6" x14ac:dyDescent="0.25">
      <c r="A49" s="311"/>
      <c r="B49" s="609"/>
      <c r="C49" s="313"/>
      <c r="D49" s="611"/>
      <c r="E49" s="356"/>
      <c r="F49" s="311"/>
    </row>
    <row r="50" spans="1:6" x14ac:dyDescent="0.25">
      <c r="A50" s="309" t="s">
        <v>112</v>
      </c>
      <c r="B50" s="310" t="s">
        <v>286</v>
      </c>
      <c r="C50" s="361">
        <f>SUM(C51:C54)</f>
        <v>113.58340000000005</v>
      </c>
      <c r="D50" s="612"/>
      <c r="E50" s="361">
        <f>SUM(E51:E54)</f>
        <v>9.811338000000001</v>
      </c>
      <c r="F50" s="311"/>
    </row>
    <row r="51" spans="1:6" x14ac:dyDescent="0.25">
      <c r="A51" s="311"/>
      <c r="B51" s="311" t="s">
        <v>287</v>
      </c>
      <c r="C51" s="313">
        <f>C36</f>
        <v>0.29000000000000004</v>
      </c>
      <c r="D51" s="610">
        <f>14000/1000000</f>
        <v>1.4E-2</v>
      </c>
      <c r="E51" s="356">
        <f>(C51*10000)*(D51/1000)</f>
        <v>4.0600000000000004E-2</v>
      </c>
      <c r="F51" s="311" t="s">
        <v>263</v>
      </c>
    </row>
    <row r="52" spans="1:6" x14ac:dyDescent="0.25">
      <c r="A52" s="311"/>
      <c r="B52" s="311" t="s">
        <v>288</v>
      </c>
      <c r="C52" s="313">
        <f>C37</f>
        <v>92.009999999999991</v>
      </c>
      <c r="D52" s="610">
        <f>9000/1000000</f>
        <v>8.9999999999999993E-3</v>
      </c>
      <c r="E52" s="356">
        <f>(C52*10000)*(D52/1000)</f>
        <v>8.2808999999999973</v>
      </c>
      <c r="F52" s="311" t="s">
        <v>263</v>
      </c>
    </row>
    <row r="53" spans="1:6" x14ac:dyDescent="0.25">
      <c r="A53" s="311"/>
      <c r="B53" s="311" t="s">
        <v>289</v>
      </c>
      <c r="C53" s="313">
        <f>C38</f>
        <v>18.28</v>
      </c>
      <c r="D53" s="610">
        <f>7000/1000000</f>
        <v>7.0000000000000001E-3</v>
      </c>
      <c r="E53" s="356">
        <f>(C53*10000)*(D53/1000)</f>
        <v>1.2796000000000001</v>
      </c>
      <c r="F53" s="311" t="s">
        <v>263</v>
      </c>
    </row>
    <row r="54" spans="1:6" x14ac:dyDescent="0.25">
      <c r="A54" s="311"/>
      <c r="B54" s="311" t="s">
        <v>290</v>
      </c>
      <c r="C54" s="313">
        <f>'08 CH'!AR33</f>
        <v>3.003400000000056</v>
      </c>
      <c r="D54" s="610">
        <f>7000/1000000</f>
        <v>7.0000000000000001E-3</v>
      </c>
      <c r="E54" s="356">
        <f>(C54*10000)*(D54/1000)</f>
        <v>0.21023800000000392</v>
      </c>
      <c r="F54" s="311" t="s">
        <v>263</v>
      </c>
    </row>
    <row r="55" spans="1:6" x14ac:dyDescent="0.25">
      <c r="A55" s="311"/>
      <c r="B55" s="310" t="s">
        <v>291</v>
      </c>
      <c r="C55" s="311"/>
      <c r="D55" s="311"/>
      <c r="E55" s="312" t="e">
        <f>E3-E50</f>
        <v>#REF!</v>
      </c>
      <c r="F55" s="311"/>
    </row>
    <row r="58" spans="1:6" x14ac:dyDescent="0.25">
      <c r="B58" s="357" t="s">
        <v>507</v>
      </c>
      <c r="C58" s="359">
        <f>'08 CH'!AC48</f>
        <v>130.05000000000001</v>
      </c>
      <c r="D58" s="359" t="e">
        <f>C35+C4</f>
        <v>#REF!</v>
      </c>
      <c r="E58" s="622" t="e">
        <f>C58-D58</f>
        <v>#REF!</v>
      </c>
    </row>
    <row r="59" spans="1:6" x14ac:dyDescent="0.25">
      <c r="B59" s="357" t="s">
        <v>508</v>
      </c>
      <c r="C59" s="359">
        <f>'08 CH'!AR33</f>
        <v>3.003400000000056</v>
      </c>
    </row>
    <row r="60" spans="1:6" x14ac:dyDescent="0.25">
      <c r="B60" s="357" t="s">
        <v>509</v>
      </c>
      <c r="C60" s="359">
        <f>C58-C59</f>
        <v>127.04659999999996</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pane xSplit="5" ySplit="7" topLeftCell="F14" activePane="bottomRight" state="frozen"/>
      <selection pane="topRight" activeCell="F1" sqref="F1"/>
      <selection pane="bottomLeft" activeCell="A8" sqref="A8"/>
      <selection pane="bottomRight" activeCell="G23" sqref="G23"/>
    </sheetView>
  </sheetViews>
  <sheetFormatPr defaultColWidth="11.42578125" defaultRowHeight="15.75" x14ac:dyDescent="0.25"/>
  <cols>
    <col min="1" max="1" width="6.140625" style="76" customWidth="1"/>
    <col min="2" max="2" width="40.28515625" style="76" customWidth="1"/>
    <col min="3" max="3" width="5.28515625" style="76" bestFit="1" customWidth="1"/>
    <col min="4" max="4" width="9.85546875" style="146" customWidth="1"/>
    <col min="5" max="5" width="7.7109375" style="146" customWidth="1"/>
    <col min="6" max="9" width="11.42578125" style="592" customWidth="1"/>
    <col min="10" max="10" width="10" style="592" bestFit="1" customWidth="1"/>
    <col min="11" max="11" width="11.42578125" style="592" customWidth="1"/>
    <col min="12" max="12" width="9.85546875" style="76" customWidth="1"/>
    <col min="13" max="13" width="10" style="76" customWidth="1"/>
    <col min="14" max="14" width="11" style="76" customWidth="1"/>
    <col min="15" max="15" width="11.42578125" style="76" customWidth="1"/>
    <col min="16" max="16" width="9" style="76" customWidth="1"/>
    <col min="17" max="20" width="11.42578125" style="76" customWidth="1"/>
    <col min="21" max="21" width="9.7109375" style="147" bestFit="1" customWidth="1"/>
    <col min="22" max="23" width="11.42578125" style="147" customWidth="1"/>
    <col min="24" max="16384" width="11.42578125" style="76"/>
  </cols>
  <sheetData>
    <row r="1" spans="1:23" x14ac:dyDescent="0.25">
      <c r="A1" s="145" t="s">
        <v>3</v>
      </c>
    </row>
    <row r="2" spans="1:23" ht="23.25" x14ac:dyDescent="0.25">
      <c r="A2" s="1085" t="s">
        <v>474</v>
      </c>
      <c r="B2" s="1085"/>
      <c r="C2" s="1085"/>
      <c r="D2" s="1085"/>
      <c r="E2" s="1085"/>
      <c r="F2" s="1085"/>
      <c r="G2" s="1085"/>
      <c r="H2" s="1085"/>
      <c r="I2" s="1085"/>
      <c r="J2" s="1085"/>
      <c r="K2" s="1085"/>
      <c r="L2" s="1085"/>
      <c r="M2" s="1085"/>
      <c r="N2" s="1085"/>
      <c r="O2" s="1085"/>
      <c r="P2" s="1085"/>
      <c r="Q2" s="1085"/>
      <c r="R2" s="1085"/>
      <c r="S2" s="1085"/>
      <c r="T2" s="1085"/>
    </row>
    <row r="3" spans="1:23" ht="19.5" thickBot="1" x14ac:dyDescent="0.3">
      <c r="A3" s="1086" t="str">
        <f>"CỦA "&amp;Title!A3</f>
        <v>CỦA HUYỆN IA PA - TỈNH GIA LAI</v>
      </c>
      <c r="B3" s="1086"/>
      <c r="C3" s="1086"/>
      <c r="D3" s="1086"/>
      <c r="E3" s="1086"/>
      <c r="F3" s="1086"/>
      <c r="G3" s="1086"/>
      <c r="H3" s="1086"/>
      <c r="I3" s="1086"/>
      <c r="J3" s="1086"/>
      <c r="K3" s="1086"/>
      <c r="L3" s="1086"/>
      <c r="M3" s="1086"/>
      <c r="N3" s="1086"/>
      <c r="O3" s="1086"/>
      <c r="P3" s="1086"/>
      <c r="Q3" s="1086"/>
      <c r="R3" s="1086"/>
      <c r="S3" s="1086"/>
      <c r="T3" s="1086"/>
    </row>
    <row r="4" spans="1:23" ht="16.5" hidden="1" thickBot="1" x14ac:dyDescent="0.3">
      <c r="A4" s="1087" t="s">
        <v>16</v>
      </c>
      <c r="B4" s="1087"/>
      <c r="C4" s="1087"/>
      <c r="D4" s="1087"/>
      <c r="E4" s="1087"/>
      <c r="F4" s="1087"/>
      <c r="G4" s="1087"/>
      <c r="H4" s="1087"/>
      <c r="I4" s="1087"/>
      <c r="J4" s="1087"/>
      <c r="K4" s="1087"/>
      <c r="L4" s="1087"/>
      <c r="M4" s="1087"/>
      <c r="N4" s="1087"/>
      <c r="O4" s="1087"/>
      <c r="P4" s="1087"/>
      <c r="Q4" s="1087"/>
      <c r="R4" s="1087"/>
      <c r="S4" s="1087"/>
      <c r="T4" s="1087"/>
    </row>
    <row r="5" spans="1:23" s="75" customFormat="1" ht="22.5" customHeight="1" x14ac:dyDescent="0.25">
      <c r="A5" s="1088" t="s">
        <v>0</v>
      </c>
      <c r="B5" s="1090" t="s">
        <v>17</v>
      </c>
      <c r="C5" s="1090" t="s">
        <v>18</v>
      </c>
      <c r="D5" s="1092" t="s">
        <v>274</v>
      </c>
      <c r="E5" s="1093"/>
      <c r="F5" s="1094" t="s">
        <v>20</v>
      </c>
      <c r="G5" s="1095"/>
      <c r="H5" s="1095"/>
      <c r="I5" s="1095"/>
      <c r="J5" s="1095"/>
      <c r="K5" s="1095"/>
      <c r="L5" s="1095"/>
      <c r="M5" s="1095"/>
      <c r="N5" s="1095"/>
      <c r="O5" s="1095"/>
      <c r="P5" s="1095"/>
      <c r="Q5" s="1095"/>
      <c r="R5" s="1095"/>
      <c r="S5" s="1095"/>
      <c r="T5" s="1096"/>
      <c r="U5" s="74"/>
      <c r="V5" s="74"/>
      <c r="W5" s="74"/>
    </row>
    <row r="6" spans="1:23" s="75" customFormat="1" ht="30" x14ac:dyDescent="0.25">
      <c r="A6" s="1089"/>
      <c r="B6" s="1091"/>
      <c r="C6" s="1091"/>
      <c r="D6" s="285" t="s">
        <v>162</v>
      </c>
      <c r="E6" s="285" t="s">
        <v>202</v>
      </c>
      <c r="F6" s="593" t="str">
        <f>'[1]Land use demand'!E4</f>
        <v>Xã Ia Trốk</v>
      </c>
      <c r="G6" s="593" t="str">
        <f>'[1]Land use demand'!F4</f>
        <v>Xã Ia Mrơn</v>
      </c>
      <c r="H6" s="593" t="str">
        <f>'[1]Land use demand'!G4</f>
        <v>Xã Kim Tân</v>
      </c>
      <c r="I6" s="593" t="str">
        <f>'[1]Land use demand'!H4</f>
        <v>Xã Chư Răng</v>
      </c>
      <c r="J6" s="593" t="str">
        <f>'[1]Land use demand'!I4</f>
        <v>Xã Pờ Tó</v>
      </c>
      <c r="K6" s="593" t="str">
        <f>'[1]Land use demand'!J4</f>
        <v>Xã Ia Broai</v>
      </c>
      <c r="L6" s="472" t="str">
        <f>'[1]Land use demand'!K4</f>
        <v>Xã Ia Tul</v>
      </c>
      <c r="M6" s="472" t="str">
        <f>'[1]Land use demand'!L4</f>
        <v>Xã Ia KDăm</v>
      </c>
      <c r="N6" s="472" t="str">
        <f>'[1]Land use demand'!M4</f>
        <v>Xã Chư Mố</v>
      </c>
      <c r="O6" s="472" t="str">
        <f>'[1]Land use demand'!N4</f>
        <v>10_Off</v>
      </c>
      <c r="P6" s="472" t="str">
        <f>'[1]Land use demand'!O4</f>
        <v>11_Off</v>
      </c>
      <c r="Q6" s="472" t="str">
        <f>'[1]Land use demand'!P4</f>
        <v>12_Off</v>
      </c>
      <c r="R6" s="472" t="str">
        <f>'[1]Land use demand'!Q4</f>
        <v>13_Off</v>
      </c>
      <c r="S6" s="472" t="str">
        <f>'[1]Land use demand'!R4</f>
        <v>14_Off</v>
      </c>
      <c r="T6" s="473" t="str">
        <f>'[1]Land use demand'!S4</f>
        <v>15_Off</v>
      </c>
      <c r="U6" s="148"/>
      <c r="V6" s="148"/>
      <c r="W6" s="148"/>
    </row>
    <row r="7" spans="1:23" s="153" customFormat="1" ht="22.5" x14ac:dyDescent="0.2">
      <c r="A7" s="149" t="s">
        <v>190</v>
      </c>
      <c r="B7" s="77" t="s">
        <v>191</v>
      </c>
      <c r="C7" s="77" t="s">
        <v>192</v>
      </c>
      <c r="D7" s="150" t="s">
        <v>21</v>
      </c>
      <c r="E7" s="150"/>
      <c r="F7" s="594" t="s">
        <v>175</v>
      </c>
      <c r="G7" s="594" t="s">
        <v>176</v>
      </c>
      <c r="H7" s="594" t="s">
        <v>177</v>
      </c>
      <c r="I7" s="594" t="s">
        <v>178</v>
      </c>
      <c r="J7" s="594" t="s">
        <v>179</v>
      </c>
      <c r="K7" s="594" t="s">
        <v>180</v>
      </c>
      <c r="L7" s="77" t="s">
        <v>181</v>
      </c>
      <c r="M7" s="77" t="s">
        <v>182</v>
      </c>
      <c r="N7" s="77" t="s">
        <v>183</v>
      </c>
      <c r="O7" s="77" t="s">
        <v>184</v>
      </c>
      <c r="P7" s="77" t="s">
        <v>185</v>
      </c>
      <c r="Q7" s="77" t="s">
        <v>186</v>
      </c>
      <c r="R7" s="77" t="s">
        <v>187</v>
      </c>
      <c r="S7" s="77" t="s">
        <v>188</v>
      </c>
      <c r="T7" s="151" t="s">
        <v>189</v>
      </c>
      <c r="U7" s="152"/>
      <c r="V7" s="152"/>
      <c r="W7" s="152"/>
    </row>
    <row r="8" spans="1:23" s="158" customFormat="1" ht="18" customHeight="1" x14ac:dyDescent="0.25">
      <c r="A8" s="154">
        <v>1</v>
      </c>
      <c r="B8" s="155" t="s">
        <v>22</v>
      </c>
      <c r="C8" s="156" t="s">
        <v>23</v>
      </c>
      <c r="D8" s="87">
        <f>SUM(D9:D18)-D10</f>
        <v>-33.61</v>
      </c>
      <c r="E8" s="87">
        <f>D8/$D$53*100</f>
        <v>-3.8694654219464185E-2</v>
      </c>
      <c r="F8" s="595">
        <f t="shared" ref="F8:T8" si="0">SUM(F9:F18)-F10</f>
        <v>0</v>
      </c>
      <c r="G8" s="595">
        <f t="shared" si="0"/>
        <v>-1.33</v>
      </c>
      <c r="H8" s="595">
        <f t="shared" si="0"/>
        <v>-6.2799999999999976</v>
      </c>
      <c r="I8" s="595">
        <f t="shared" si="0"/>
        <v>-1.0099999999999998</v>
      </c>
      <c r="J8" s="595">
        <f t="shared" si="0"/>
        <v>-13.02000000000001</v>
      </c>
      <c r="K8" s="595">
        <f t="shared" si="0"/>
        <v>-5.8999999999999995</v>
      </c>
      <c r="L8" s="39">
        <f t="shared" si="0"/>
        <v>-1.1000000000000014</v>
      </c>
      <c r="M8" s="39">
        <f t="shared" si="0"/>
        <v>-3.31</v>
      </c>
      <c r="N8" s="39">
        <f t="shared" si="0"/>
        <v>-1.6600000000000001</v>
      </c>
      <c r="O8" s="39">
        <f t="shared" si="0"/>
        <v>0</v>
      </c>
      <c r="P8" s="39">
        <f t="shared" si="0"/>
        <v>0</v>
      </c>
      <c r="Q8" s="39">
        <f t="shared" si="0"/>
        <v>0</v>
      </c>
      <c r="R8" s="39">
        <f t="shared" si="0"/>
        <v>0</v>
      </c>
      <c r="S8" s="39">
        <f t="shared" si="0"/>
        <v>0</v>
      </c>
      <c r="T8" s="39">
        <f t="shared" si="0"/>
        <v>0</v>
      </c>
      <c r="U8" s="157"/>
      <c r="V8" s="157"/>
      <c r="W8" s="157"/>
    </row>
    <row r="9" spans="1:23" s="75" customFormat="1" ht="18" customHeight="1" x14ac:dyDescent="0.25">
      <c r="A9" s="71">
        <v>1.1000000000000001</v>
      </c>
      <c r="B9" s="72" t="s">
        <v>24</v>
      </c>
      <c r="C9" s="73" t="s">
        <v>25</v>
      </c>
      <c r="D9" s="90">
        <f>SUM(F9:T9)</f>
        <v>-3.96</v>
      </c>
      <c r="E9" s="90">
        <f>D9/$D$53*100</f>
        <v>-4.5590845197583506E-3</v>
      </c>
      <c r="F9" s="596"/>
      <c r="G9" s="596">
        <f>-'Thực hiện 2020'!G39</f>
        <v>-0.1</v>
      </c>
      <c r="H9" s="596">
        <f>-'Thực hiện 2020'!G38</f>
        <v>-0.1</v>
      </c>
      <c r="I9" s="596">
        <f>-'Thực hiện 2020'!G37</f>
        <v>-0.18</v>
      </c>
      <c r="J9" s="596">
        <f>-'Thực hiện 2020'!G36</f>
        <v>-0.31</v>
      </c>
      <c r="K9" s="596">
        <f>-'Thực hiện 2020'!G40</f>
        <v>-0.1</v>
      </c>
      <c r="L9" s="19">
        <f>-'Thực hiện 2020'!G41</f>
        <v>-0.1</v>
      </c>
      <c r="M9" s="19">
        <f>-(M28+'Thực hiện 2020'!G43)</f>
        <v>-1.9100000000000001</v>
      </c>
      <c r="N9" s="19">
        <f>-(N28+'Thực hiện 2020'!G42)</f>
        <v>-1.1600000000000001</v>
      </c>
      <c r="O9" s="19"/>
      <c r="P9" s="19"/>
      <c r="Q9" s="19"/>
      <c r="R9" s="19"/>
      <c r="S9" s="19"/>
      <c r="T9" s="19"/>
      <c r="U9" s="74"/>
      <c r="V9" s="74"/>
      <c r="W9" s="74"/>
    </row>
    <row r="10" spans="1:23" s="75" customFormat="1" ht="18" customHeight="1" x14ac:dyDescent="0.25">
      <c r="A10" s="71"/>
      <c r="B10" s="159" t="s">
        <v>26</v>
      </c>
      <c r="C10" s="160" t="s">
        <v>27</v>
      </c>
      <c r="D10" s="90">
        <f t="shared" ref="D10:D49" si="1">SUM(F10:T10)</f>
        <v>0</v>
      </c>
      <c r="E10" s="90">
        <f t="shared" ref="E10:E46" si="2">D10/$D$53*100</f>
        <v>0</v>
      </c>
      <c r="F10" s="596"/>
      <c r="G10" s="596"/>
      <c r="H10" s="596"/>
      <c r="I10" s="596"/>
      <c r="J10" s="596"/>
      <c r="K10" s="596"/>
      <c r="L10" s="19"/>
      <c r="M10" s="19"/>
      <c r="N10" s="19"/>
      <c r="O10" s="19"/>
      <c r="P10" s="19"/>
      <c r="Q10" s="19"/>
      <c r="R10" s="19"/>
      <c r="S10" s="19"/>
      <c r="T10" s="19"/>
      <c r="U10" s="74"/>
      <c r="V10" s="74"/>
      <c r="W10" s="74"/>
    </row>
    <row r="11" spans="1:23" s="75" customFormat="1" ht="18" customHeight="1" x14ac:dyDescent="0.25">
      <c r="A11" s="71">
        <v>1.2</v>
      </c>
      <c r="B11" s="72" t="s">
        <v>28</v>
      </c>
      <c r="C11" s="73" t="s">
        <v>29</v>
      </c>
      <c r="D11" s="90">
        <f t="shared" si="1"/>
        <v>-111.34</v>
      </c>
      <c r="E11" s="90">
        <f t="shared" si="2"/>
        <v>-0.12818395717926637</v>
      </c>
      <c r="F11" s="596"/>
      <c r="G11" s="596">
        <f>-(G21+'Thực hiện 2020'!H39)</f>
        <v>-0.69</v>
      </c>
      <c r="H11" s="596">
        <f>-('Thực hiện 2020'!H38+'Thực hiện 2020'!H50+H18)</f>
        <v>-9.129999999999999</v>
      </c>
      <c r="I11" s="596">
        <f>-(I18+'Thực hiện 2020'!H37)</f>
        <v>-2.5</v>
      </c>
      <c r="J11" s="596">
        <f>-('Thực hiện 2020'!H16+J40+J18+'Thực hiện 2020'!H36+'Thực hiện 2020'!H49)</f>
        <v>-72.17</v>
      </c>
      <c r="K11" s="596">
        <f>-('Thực hiện 2020'!H40+'Thực hiện 2020'!H51)</f>
        <v>-5.2</v>
      </c>
      <c r="L11" s="19">
        <f>-(L18+'Thực hiện 2020'!H41+L39)</f>
        <v>-20.7</v>
      </c>
      <c r="M11" s="19">
        <f>-'Thực hiện 2020'!H43</f>
        <v>-0.75</v>
      </c>
      <c r="N11" s="19">
        <f>-'Thực hiện 2020'!H42</f>
        <v>-0.2</v>
      </c>
      <c r="O11" s="19"/>
      <c r="P11" s="19"/>
      <c r="Q11" s="19"/>
      <c r="R11" s="19"/>
      <c r="S11" s="19"/>
      <c r="T11" s="19"/>
      <c r="U11" s="74"/>
      <c r="V11" s="74"/>
      <c r="W11" s="74"/>
    </row>
    <row r="12" spans="1:23" s="75" customFormat="1" ht="18" customHeight="1" x14ac:dyDescent="0.25">
      <c r="A12" s="71">
        <v>1.3</v>
      </c>
      <c r="B12" s="72" t="s">
        <v>30</v>
      </c>
      <c r="C12" s="73" t="s">
        <v>31</v>
      </c>
      <c r="D12" s="90">
        <f>SUM(F12:T12)</f>
        <v>-3.88</v>
      </c>
      <c r="E12" s="90">
        <f t="shared" si="2"/>
        <v>-4.4669818021874754E-3</v>
      </c>
      <c r="F12" s="596"/>
      <c r="G12" s="596">
        <f>-(G40+'Thực hiện 2020'!I39)</f>
        <v>-0.54</v>
      </c>
      <c r="H12" s="596">
        <f>-(H28+'Thực hiện 2020'!I38)</f>
        <v>-0.67999999999999994</v>
      </c>
      <c r="I12" s="596">
        <f>-'Thực hiện 2020'!I37</f>
        <v>-0.3</v>
      </c>
      <c r="J12" s="596">
        <f>-('Thực hiện 2020'!I16+'Thực hiện 2020'!I36)</f>
        <v>-0.51</v>
      </c>
      <c r="K12" s="596">
        <f>-(K40+'Thực hiện 2020'!I40)</f>
        <v>-0.6</v>
      </c>
      <c r="L12" s="19">
        <f>-'Thực hiện 2020'!I41</f>
        <v>-0.3</v>
      </c>
      <c r="M12" s="19">
        <f>-'Thực hiện 2020'!I43</f>
        <v>-0.65</v>
      </c>
      <c r="N12" s="19">
        <f>-'Thực hiện 2020'!I42</f>
        <v>-0.3</v>
      </c>
      <c r="O12" s="19"/>
      <c r="P12" s="19"/>
      <c r="Q12" s="19"/>
      <c r="R12" s="19"/>
      <c r="S12" s="19"/>
      <c r="T12" s="19"/>
      <c r="U12" s="74"/>
      <c r="V12" s="74"/>
      <c r="W12" s="74"/>
    </row>
    <row r="13" spans="1:23" s="75" customFormat="1" ht="18" customHeight="1" x14ac:dyDescent="0.25">
      <c r="A13" s="71">
        <v>1.4</v>
      </c>
      <c r="B13" s="72" t="s">
        <v>32</v>
      </c>
      <c r="C13" s="73" t="s">
        <v>33</v>
      </c>
      <c r="D13" s="90">
        <f t="shared" si="1"/>
        <v>0</v>
      </c>
      <c r="E13" s="90">
        <f t="shared" si="2"/>
        <v>0</v>
      </c>
      <c r="F13" s="596"/>
      <c r="G13" s="596"/>
      <c r="H13" s="596"/>
      <c r="I13" s="596"/>
      <c r="J13" s="596"/>
      <c r="K13" s="596"/>
      <c r="L13" s="19"/>
      <c r="M13" s="19"/>
      <c r="N13" s="19"/>
      <c r="O13" s="19"/>
      <c r="P13" s="19"/>
      <c r="Q13" s="19"/>
      <c r="R13" s="19"/>
      <c r="S13" s="19"/>
      <c r="T13" s="19"/>
      <c r="U13" s="161"/>
      <c r="V13" s="74"/>
      <c r="W13" s="74"/>
    </row>
    <row r="14" spans="1:23" s="75" customFormat="1" ht="18" customHeight="1" x14ac:dyDescent="0.25">
      <c r="A14" s="71">
        <v>1.5</v>
      </c>
      <c r="B14" s="72" t="s">
        <v>34</v>
      </c>
      <c r="C14" s="73" t="s">
        <v>35</v>
      </c>
      <c r="D14" s="90">
        <f t="shared" si="1"/>
        <v>0</v>
      </c>
      <c r="E14" s="90">
        <f t="shared" si="2"/>
        <v>0</v>
      </c>
      <c r="F14" s="596"/>
      <c r="G14" s="596"/>
      <c r="H14" s="596"/>
      <c r="I14" s="596"/>
      <c r="J14" s="596"/>
      <c r="K14" s="596"/>
      <c r="L14" s="19"/>
      <c r="M14" s="19"/>
      <c r="N14" s="19"/>
      <c r="O14" s="19"/>
      <c r="P14" s="19"/>
      <c r="Q14" s="19"/>
      <c r="R14" s="19"/>
      <c r="S14" s="19"/>
      <c r="T14" s="19"/>
      <c r="U14" s="161"/>
      <c r="V14" s="74"/>
      <c r="W14" s="74"/>
    </row>
    <row r="15" spans="1:23" s="75" customFormat="1" ht="18" customHeight="1" x14ac:dyDescent="0.25">
      <c r="A15" s="71">
        <v>1.6</v>
      </c>
      <c r="B15" s="72" t="s">
        <v>36</v>
      </c>
      <c r="C15" s="73" t="s">
        <v>37</v>
      </c>
      <c r="D15" s="90">
        <f t="shared" si="1"/>
        <v>0</v>
      </c>
      <c r="E15" s="90">
        <f t="shared" si="2"/>
        <v>0</v>
      </c>
      <c r="F15" s="596"/>
      <c r="G15" s="596"/>
      <c r="H15" s="596"/>
      <c r="I15" s="596"/>
      <c r="J15" s="596">
        <f>-J20</f>
        <v>0</v>
      </c>
      <c r="K15" s="596"/>
      <c r="L15" s="19"/>
      <c r="M15" s="19"/>
      <c r="N15" s="19"/>
      <c r="O15" s="19"/>
      <c r="P15" s="19"/>
      <c r="Q15" s="19"/>
      <c r="R15" s="19"/>
      <c r="S15" s="19"/>
      <c r="T15" s="19"/>
      <c r="U15" s="74"/>
      <c r="V15" s="74"/>
      <c r="W15" s="74"/>
    </row>
    <row r="16" spans="1:23" s="75" customFormat="1" ht="18" customHeight="1" x14ac:dyDescent="0.25">
      <c r="A16" s="71">
        <v>1.7</v>
      </c>
      <c r="B16" s="72" t="s">
        <v>38</v>
      </c>
      <c r="C16" s="73" t="s">
        <v>39</v>
      </c>
      <c r="D16" s="90">
        <f t="shared" si="1"/>
        <v>-0.43000000000000005</v>
      </c>
      <c r="E16" s="90">
        <f t="shared" si="2"/>
        <v>-4.950521069434574E-4</v>
      </c>
      <c r="F16" s="596"/>
      <c r="G16" s="596"/>
      <c r="H16" s="596">
        <f>-'Thực hiện 2020'!K38</f>
        <v>-0.2</v>
      </c>
      <c r="I16" s="596">
        <f>-'Thực hiện 2020'!K37</f>
        <v>-0.03</v>
      </c>
      <c r="J16" s="596">
        <f>-'Thực hiện 2020'!K36</f>
        <v>-0.2</v>
      </c>
      <c r="K16" s="596"/>
      <c r="L16" s="19"/>
      <c r="M16" s="19"/>
      <c r="N16" s="19"/>
      <c r="O16" s="19"/>
      <c r="P16" s="19"/>
      <c r="Q16" s="19"/>
      <c r="R16" s="19"/>
      <c r="S16" s="19"/>
      <c r="T16" s="19"/>
      <c r="U16" s="74"/>
      <c r="V16" s="74"/>
      <c r="W16" s="74"/>
    </row>
    <row r="17" spans="1:23" s="75" customFormat="1" ht="18" customHeight="1" x14ac:dyDescent="0.25">
      <c r="A17" s="162">
        <v>1.8</v>
      </c>
      <c r="B17" s="72" t="s">
        <v>40</v>
      </c>
      <c r="C17" s="73" t="s">
        <v>41</v>
      </c>
      <c r="D17" s="90">
        <f t="shared" si="1"/>
        <v>0</v>
      </c>
      <c r="E17" s="90">
        <f t="shared" si="2"/>
        <v>0</v>
      </c>
      <c r="F17" s="596"/>
      <c r="G17" s="596"/>
      <c r="H17" s="596"/>
      <c r="I17" s="596"/>
      <c r="J17" s="596"/>
      <c r="K17" s="596"/>
      <c r="L17" s="19"/>
      <c r="M17" s="19"/>
      <c r="N17" s="19"/>
      <c r="O17" s="19"/>
      <c r="P17" s="19"/>
      <c r="Q17" s="19"/>
      <c r="R17" s="19"/>
      <c r="S17" s="19"/>
      <c r="T17" s="19"/>
      <c r="U17" s="74"/>
      <c r="V17" s="74"/>
      <c r="W17" s="74"/>
    </row>
    <row r="18" spans="1:23" s="75" customFormat="1" ht="18" customHeight="1" x14ac:dyDescent="0.25">
      <c r="A18" s="71">
        <v>1.8</v>
      </c>
      <c r="B18" s="72" t="s">
        <v>42</v>
      </c>
      <c r="C18" s="73" t="s">
        <v>43</v>
      </c>
      <c r="D18" s="90">
        <f t="shared" si="1"/>
        <v>86</v>
      </c>
      <c r="E18" s="90">
        <f t="shared" si="2"/>
        <v>9.9010421388691455E-2</v>
      </c>
      <c r="F18" s="596"/>
      <c r="G18" s="596"/>
      <c r="H18" s="596">
        <v>3.83</v>
      </c>
      <c r="I18" s="596">
        <v>2</v>
      </c>
      <c r="J18" s="596">
        <f>'Thực hiện 2020'!D26+'Thực hiện 2020'!D27</f>
        <v>60.17</v>
      </c>
      <c r="K18" s="596"/>
      <c r="L18" s="19">
        <v>20</v>
      </c>
      <c r="M18" s="19"/>
      <c r="N18" s="19"/>
      <c r="O18" s="19"/>
      <c r="P18" s="19"/>
      <c r="Q18" s="19"/>
      <c r="R18" s="19"/>
      <c r="S18" s="19"/>
      <c r="T18" s="19"/>
      <c r="U18" s="74"/>
      <c r="V18" s="74"/>
      <c r="W18" s="74"/>
    </row>
    <row r="19" spans="1:23" s="158" customFormat="1" ht="18" customHeight="1" x14ac:dyDescent="0.25">
      <c r="A19" s="154">
        <v>2</v>
      </c>
      <c r="B19" s="155" t="s">
        <v>44</v>
      </c>
      <c r="C19" s="156" t="s">
        <v>45</v>
      </c>
      <c r="D19" s="87">
        <f>D20+D21+D22+D23+D24+D25+D26+D27+D28+D29+D30+D31+D32+D33+D34+D35+D36+D37+D38+D39+D40+D41+D42+D43+D44+D45</f>
        <v>33.61</v>
      </c>
      <c r="E19" s="87">
        <f t="shared" si="2"/>
        <v>3.8694654219464185E-2</v>
      </c>
      <c r="F19" s="597">
        <f t="shared" ref="F19:T19" si="3">F20+F21+F22+F23+F24+F25+F26+F27+F28+F29+F30+F31+F32+F33+F34+F35+F36+F37+F38+F39+F40+F41+F42+F43+F44+F45</f>
        <v>0</v>
      </c>
      <c r="G19" s="597">
        <f t="shared" si="3"/>
        <v>1.33</v>
      </c>
      <c r="H19" s="597">
        <f t="shared" si="3"/>
        <v>6.28</v>
      </c>
      <c r="I19" s="597">
        <f t="shared" si="3"/>
        <v>1.01</v>
      </c>
      <c r="J19" s="597">
        <f t="shared" si="3"/>
        <v>13.02</v>
      </c>
      <c r="K19" s="597">
        <f t="shared" si="3"/>
        <v>5.8999999999999995</v>
      </c>
      <c r="L19" s="87">
        <f t="shared" si="3"/>
        <v>1.1000000000000001</v>
      </c>
      <c r="M19" s="87">
        <f t="shared" si="3"/>
        <v>3.3099999999999996</v>
      </c>
      <c r="N19" s="87">
        <f t="shared" si="3"/>
        <v>1.6600000000000001</v>
      </c>
      <c r="O19" s="87">
        <f t="shared" si="3"/>
        <v>0</v>
      </c>
      <c r="P19" s="87">
        <f t="shared" si="3"/>
        <v>0</v>
      </c>
      <c r="Q19" s="87">
        <f t="shared" si="3"/>
        <v>0</v>
      </c>
      <c r="R19" s="87">
        <f t="shared" si="3"/>
        <v>0</v>
      </c>
      <c r="S19" s="87">
        <f t="shared" si="3"/>
        <v>0</v>
      </c>
      <c r="T19" s="87">
        <f t="shared" si="3"/>
        <v>0</v>
      </c>
      <c r="U19" s="157"/>
      <c r="V19" s="157"/>
      <c r="W19" s="157"/>
    </row>
    <row r="20" spans="1:23" s="75" customFormat="1" ht="18" customHeight="1" x14ac:dyDescent="0.25">
      <c r="A20" s="71">
        <v>2.1</v>
      </c>
      <c r="B20" s="72" t="s">
        <v>46</v>
      </c>
      <c r="C20" s="73" t="s">
        <v>47</v>
      </c>
      <c r="D20" s="90">
        <f t="shared" si="1"/>
        <v>0</v>
      </c>
      <c r="E20" s="90">
        <f t="shared" si="2"/>
        <v>0</v>
      </c>
      <c r="F20" s="596"/>
      <c r="G20" s="596"/>
      <c r="H20" s="596"/>
      <c r="I20" s="596"/>
      <c r="J20" s="596"/>
      <c r="K20" s="596"/>
      <c r="L20" s="19"/>
      <c r="M20" s="19"/>
      <c r="N20" s="19"/>
      <c r="O20" s="19"/>
      <c r="P20" s="19"/>
      <c r="Q20" s="19"/>
      <c r="R20" s="19"/>
      <c r="S20" s="19"/>
      <c r="T20" s="19"/>
      <c r="U20" s="74"/>
      <c r="V20" s="74"/>
      <c r="W20" s="74"/>
    </row>
    <row r="21" spans="1:23" s="75" customFormat="1" ht="18" customHeight="1" x14ac:dyDescent="0.25">
      <c r="A21" s="71">
        <v>2.2000000000000002</v>
      </c>
      <c r="B21" s="72" t="s">
        <v>48</v>
      </c>
      <c r="C21" s="73" t="s">
        <v>49</v>
      </c>
      <c r="D21" s="90">
        <f t="shared" si="1"/>
        <v>0.09</v>
      </c>
      <c r="E21" s="90">
        <f t="shared" si="2"/>
        <v>1.0361555726723525E-4</v>
      </c>
      <c r="F21" s="596"/>
      <c r="G21" s="596">
        <v>0.09</v>
      </c>
      <c r="H21" s="596"/>
      <c r="I21" s="596"/>
      <c r="J21" s="596"/>
      <c r="K21" s="596"/>
      <c r="L21" s="19"/>
      <c r="M21" s="19"/>
      <c r="N21" s="19"/>
      <c r="O21" s="19"/>
      <c r="P21" s="19"/>
      <c r="Q21" s="19"/>
      <c r="R21" s="19"/>
      <c r="S21" s="19"/>
      <c r="T21" s="19"/>
      <c r="U21" s="74"/>
      <c r="V21" s="74"/>
      <c r="W21" s="74"/>
    </row>
    <row r="22" spans="1:23" s="75" customFormat="1" ht="18" customHeight="1" x14ac:dyDescent="0.25">
      <c r="A22" s="71">
        <v>2.2999999999999998</v>
      </c>
      <c r="B22" s="72" t="s">
        <v>50</v>
      </c>
      <c r="C22" s="73" t="s">
        <v>51</v>
      </c>
      <c r="D22" s="90">
        <f t="shared" si="1"/>
        <v>0</v>
      </c>
      <c r="E22" s="90">
        <f t="shared" si="2"/>
        <v>0</v>
      </c>
      <c r="F22" s="596"/>
      <c r="G22" s="596"/>
      <c r="H22" s="596"/>
      <c r="I22" s="596"/>
      <c r="J22" s="596"/>
      <c r="K22" s="596"/>
      <c r="L22" s="19"/>
      <c r="M22" s="19"/>
      <c r="N22" s="19"/>
      <c r="O22" s="19"/>
      <c r="P22" s="19"/>
      <c r="Q22" s="19"/>
      <c r="R22" s="19"/>
      <c r="S22" s="19"/>
      <c r="T22" s="19"/>
      <c r="U22" s="74"/>
      <c r="V22" s="74"/>
      <c r="W22" s="74"/>
    </row>
    <row r="23" spans="1:23" s="75" customFormat="1" ht="18" customHeight="1" x14ac:dyDescent="0.25">
      <c r="A23" s="71">
        <v>2.4</v>
      </c>
      <c r="B23" s="72" t="s">
        <v>52</v>
      </c>
      <c r="C23" s="73" t="s">
        <v>53</v>
      </c>
      <c r="D23" s="90">
        <f t="shared" si="1"/>
        <v>0</v>
      </c>
      <c r="E23" s="90">
        <f t="shared" si="2"/>
        <v>0</v>
      </c>
      <c r="F23" s="596"/>
      <c r="G23" s="596"/>
      <c r="H23" s="596"/>
      <c r="I23" s="596"/>
      <c r="J23" s="596"/>
      <c r="K23" s="596"/>
      <c r="L23" s="19"/>
      <c r="M23" s="19"/>
      <c r="N23" s="19"/>
      <c r="O23" s="19"/>
      <c r="P23" s="19"/>
      <c r="Q23" s="19"/>
      <c r="R23" s="19"/>
      <c r="S23" s="19"/>
      <c r="T23" s="19"/>
      <c r="U23" s="74"/>
      <c r="V23" s="74"/>
      <c r="W23" s="74"/>
    </row>
    <row r="24" spans="1:23" s="75" customFormat="1" ht="18" customHeight="1" x14ac:dyDescent="0.25">
      <c r="A24" s="71">
        <v>2.5</v>
      </c>
      <c r="B24" s="72" t="s">
        <v>54</v>
      </c>
      <c r="C24" s="73" t="s">
        <v>55</v>
      </c>
      <c r="D24" s="90">
        <f t="shared" si="1"/>
        <v>0</v>
      </c>
      <c r="E24" s="90">
        <f t="shared" si="2"/>
        <v>0</v>
      </c>
      <c r="F24" s="596"/>
      <c r="G24" s="596"/>
      <c r="H24" s="596"/>
      <c r="I24" s="596"/>
      <c r="J24" s="596"/>
      <c r="K24" s="596"/>
      <c r="L24" s="19"/>
      <c r="M24" s="19"/>
      <c r="N24" s="19"/>
      <c r="O24" s="19"/>
      <c r="P24" s="19"/>
      <c r="Q24" s="19"/>
      <c r="R24" s="19"/>
      <c r="S24" s="19"/>
      <c r="T24" s="19"/>
      <c r="U24" s="74"/>
      <c r="V24" s="74"/>
      <c r="W24" s="74"/>
    </row>
    <row r="25" spans="1:23" s="75" customFormat="1" ht="18" customHeight="1" x14ac:dyDescent="0.25">
      <c r="A25" s="71">
        <v>2.6</v>
      </c>
      <c r="B25" s="72" t="s">
        <v>56</v>
      </c>
      <c r="C25" s="73" t="s">
        <v>57</v>
      </c>
      <c r="D25" s="90">
        <f t="shared" si="1"/>
        <v>0.2</v>
      </c>
      <c r="E25" s="90">
        <f t="shared" si="2"/>
        <v>2.3025679392718948E-4</v>
      </c>
      <c r="F25" s="596"/>
      <c r="G25" s="596"/>
      <c r="H25" s="596"/>
      <c r="I25" s="596"/>
      <c r="J25" s="596"/>
      <c r="K25" s="596"/>
      <c r="L25" s="19"/>
      <c r="M25" s="19">
        <f>'Thực hiện 2020'!D34</f>
        <v>0.2</v>
      </c>
      <c r="N25" s="19"/>
      <c r="O25" s="19"/>
      <c r="P25" s="19"/>
      <c r="Q25" s="19"/>
      <c r="R25" s="19"/>
      <c r="S25" s="19"/>
      <c r="T25" s="19"/>
      <c r="U25" s="161"/>
      <c r="V25" s="74"/>
      <c r="W25" s="74"/>
    </row>
    <row r="26" spans="1:23" s="75" customFormat="1" ht="18" customHeight="1" x14ac:dyDescent="0.25">
      <c r="A26" s="71">
        <v>2.7</v>
      </c>
      <c r="B26" s="72" t="s">
        <v>58</v>
      </c>
      <c r="C26" s="73" t="s">
        <v>59</v>
      </c>
      <c r="D26" s="90">
        <f t="shared" si="1"/>
        <v>0</v>
      </c>
      <c r="E26" s="90">
        <f t="shared" si="2"/>
        <v>0</v>
      </c>
      <c r="F26" s="596"/>
      <c r="G26" s="596"/>
      <c r="H26" s="596"/>
      <c r="I26" s="596"/>
      <c r="J26" s="596"/>
      <c r="K26" s="596"/>
      <c r="L26" s="19"/>
      <c r="M26" s="19"/>
      <c r="N26" s="19"/>
      <c r="O26" s="19"/>
      <c r="P26" s="19"/>
      <c r="Q26" s="19"/>
      <c r="R26" s="19"/>
      <c r="S26" s="19"/>
      <c r="T26" s="19"/>
      <c r="U26" s="74"/>
      <c r="V26" s="74"/>
      <c r="W26" s="74"/>
    </row>
    <row r="27" spans="1:23" s="75" customFormat="1" ht="18" customHeight="1" x14ac:dyDescent="0.25">
      <c r="A27" s="71">
        <v>2.8</v>
      </c>
      <c r="B27" s="72" t="s">
        <v>60</v>
      </c>
      <c r="C27" s="73" t="s">
        <v>61</v>
      </c>
      <c r="D27" s="90">
        <f t="shared" si="1"/>
        <v>0</v>
      </c>
      <c r="E27" s="90">
        <f t="shared" si="2"/>
        <v>0</v>
      </c>
      <c r="F27" s="596"/>
      <c r="G27" s="596"/>
      <c r="H27" s="596"/>
      <c r="I27" s="596"/>
      <c r="J27" s="596"/>
      <c r="K27" s="596"/>
      <c r="L27" s="19"/>
      <c r="M27" s="19"/>
      <c r="N27" s="19"/>
      <c r="O27" s="19"/>
      <c r="P27" s="19"/>
      <c r="Q27" s="19"/>
      <c r="R27" s="19"/>
      <c r="S27" s="19"/>
      <c r="T27" s="19"/>
      <c r="U27" s="74"/>
      <c r="V27" s="74"/>
      <c r="W27" s="74"/>
    </row>
    <row r="28" spans="1:23" s="75" customFormat="1" ht="30" x14ac:dyDescent="0.25">
      <c r="A28" s="71">
        <v>2.9</v>
      </c>
      <c r="B28" s="72" t="s">
        <v>62</v>
      </c>
      <c r="C28" s="73" t="s">
        <v>63</v>
      </c>
      <c r="D28" s="90">
        <f>SUM(F28:T28)</f>
        <v>2.5</v>
      </c>
      <c r="E28" s="90">
        <f t="shared" si="2"/>
        <v>2.8782099240898681E-3</v>
      </c>
      <c r="F28" s="596"/>
      <c r="G28" s="596"/>
      <c r="H28" s="596">
        <f>'Thực hiện 2020'!D9</f>
        <v>0.38</v>
      </c>
      <c r="I28" s="596"/>
      <c r="J28" s="596"/>
      <c r="K28" s="596"/>
      <c r="L28" s="19"/>
      <c r="M28" s="19">
        <f>1.06</f>
        <v>1.06</v>
      </c>
      <c r="N28" s="19">
        <f>'Thực hiện 2020'!D10/2</f>
        <v>1.06</v>
      </c>
      <c r="O28" s="19"/>
      <c r="P28" s="19"/>
      <c r="Q28" s="19"/>
      <c r="R28" s="19"/>
      <c r="S28" s="19"/>
      <c r="T28" s="19"/>
      <c r="U28" s="74"/>
      <c r="V28" s="74"/>
      <c r="W28" s="74"/>
    </row>
    <row r="29" spans="1:23" s="75" customFormat="1" ht="18" customHeight="1" x14ac:dyDescent="0.25">
      <c r="A29" s="163" t="s">
        <v>204</v>
      </c>
      <c r="B29" s="72" t="s">
        <v>64</v>
      </c>
      <c r="C29" s="73" t="s">
        <v>65</v>
      </c>
      <c r="D29" s="90">
        <f t="shared" si="1"/>
        <v>0</v>
      </c>
      <c r="E29" s="90">
        <f t="shared" si="2"/>
        <v>0</v>
      </c>
      <c r="F29" s="596"/>
      <c r="G29" s="596"/>
      <c r="H29" s="596"/>
      <c r="I29" s="596"/>
      <c r="J29" s="596"/>
      <c r="K29" s="596"/>
      <c r="L29" s="19"/>
      <c r="M29" s="19"/>
      <c r="N29" s="19"/>
      <c r="O29" s="19"/>
      <c r="P29" s="19"/>
      <c r="Q29" s="19"/>
      <c r="R29" s="19"/>
      <c r="S29" s="19"/>
      <c r="T29" s="19"/>
      <c r="U29" s="74"/>
      <c r="V29" s="74"/>
      <c r="W29" s="74"/>
    </row>
    <row r="30" spans="1:23" s="75" customFormat="1" ht="18" customHeight="1" x14ac:dyDescent="0.25">
      <c r="A30" s="71">
        <v>2.11</v>
      </c>
      <c r="B30" s="72" t="s">
        <v>66</v>
      </c>
      <c r="C30" s="73" t="s">
        <v>67</v>
      </c>
      <c r="D30" s="90">
        <f t="shared" si="1"/>
        <v>0</v>
      </c>
      <c r="E30" s="90">
        <f t="shared" si="2"/>
        <v>0</v>
      </c>
      <c r="F30" s="596"/>
      <c r="G30" s="596"/>
      <c r="H30" s="596"/>
      <c r="I30" s="596"/>
      <c r="J30" s="596"/>
      <c r="K30" s="596"/>
      <c r="L30" s="19"/>
      <c r="M30" s="19"/>
      <c r="N30" s="19"/>
      <c r="O30" s="19"/>
      <c r="P30" s="19"/>
      <c r="Q30" s="19"/>
      <c r="R30" s="19"/>
      <c r="S30" s="19"/>
      <c r="T30" s="19"/>
      <c r="U30" s="74"/>
      <c r="V30" s="74"/>
      <c r="W30" s="74"/>
    </row>
    <row r="31" spans="1:23" s="75" customFormat="1" ht="18" customHeight="1" x14ac:dyDescent="0.25">
      <c r="A31" s="71">
        <v>2.12</v>
      </c>
      <c r="B31" s="72" t="s">
        <v>68</v>
      </c>
      <c r="C31" s="73" t="s">
        <v>69</v>
      </c>
      <c r="D31" s="90">
        <f t="shared" si="1"/>
        <v>0</v>
      </c>
      <c r="E31" s="90">
        <f t="shared" si="2"/>
        <v>0</v>
      </c>
      <c r="F31" s="596"/>
      <c r="G31" s="596"/>
      <c r="H31" s="596"/>
      <c r="I31" s="596"/>
      <c r="J31" s="596"/>
      <c r="K31" s="596"/>
      <c r="L31" s="19"/>
      <c r="M31" s="19"/>
      <c r="N31" s="19"/>
      <c r="O31" s="19"/>
      <c r="P31" s="19"/>
      <c r="Q31" s="19"/>
      <c r="R31" s="19"/>
      <c r="S31" s="19"/>
      <c r="T31" s="19"/>
      <c r="U31" s="187"/>
      <c r="V31" s="74"/>
      <c r="W31" s="74"/>
    </row>
    <row r="32" spans="1:23" s="75" customFormat="1" ht="18" customHeight="1" x14ac:dyDescent="0.25">
      <c r="A32" s="71">
        <v>2.13</v>
      </c>
      <c r="B32" s="72" t="s">
        <v>70</v>
      </c>
      <c r="C32" s="73" t="s">
        <v>71</v>
      </c>
      <c r="D32" s="90">
        <f t="shared" si="1"/>
        <v>28.520000000000003</v>
      </c>
      <c r="E32" s="90">
        <f t="shared" si="2"/>
        <v>3.2834618814017218E-2</v>
      </c>
      <c r="F32" s="596"/>
      <c r="G32" s="596">
        <f>'Thực hiện 2020'!D39</f>
        <v>1.2</v>
      </c>
      <c r="H32" s="596">
        <f>'Thực hiện 2020'!D38+'Thực hiện 2020'!D50</f>
        <v>5.9</v>
      </c>
      <c r="I32" s="596">
        <f>'Thực hiện 2020'!D37</f>
        <v>1.01</v>
      </c>
      <c r="J32" s="596">
        <f>(-'Thực hiện 2020'!M16)+('Thực hiện 2020'!D36+'Thực hiện 2020'!D49)</f>
        <v>11.36</v>
      </c>
      <c r="K32" s="596">
        <f>'Thực hiện 2020'!D40+'Thực hiện 2020'!D51</f>
        <v>5.8</v>
      </c>
      <c r="L32" s="19">
        <f>'Thực hiện 2020'!D41</f>
        <v>0.6</v>
      </c>
      <c r="M32" s="19">
        <f>(-M25)+'Thực hiện 2020'!D43</f>
        <v>2.0499999999999998</v>
      </c>
      <c r="N32" s="19">
        <f>'Thực hiện 2020'!D42</f>
        <v>0.6</v>
      </c>
      <c r="O32" s="19"/>
      <c r="P32" s="19"/>
      <c r="Q32" s="19"/>
      <c r="R32" s="19"/>
      <c r="S32" s="19"/>
      <c r="T32" s="19"/>
      <c r="U32" s="74"/>
      <c r="V32" s="74"/>
      <c r="W32" s="74"/>
    </row>
    <row r="33" spans="1:23" s="75" customFormat="1" ht="18" customHeight="1" x14ac:dyDescent="0.25">
      <c r="A33" s="71">
        <v>2.14</v>
      </c>
      <c r="B33" s="72" t="s">
        <v>72</v>
      </c>
      <c r="C33" s="73" t="s">
        <v>73</v>
      </c>
      <c r="D33" s="90">
        <f t="shared" si="1"/>
        <v>0</v>
      </c>
      <c r="E33" s="90">
        <f t="shared" si="2"/>
        <v>0</v>
      </c>
      <c r="F33" s="596"/>
      <c r="G33" s="596"/>
      <c r="H33" s="596"/>
      <c r="I33" s="596"/>
      <c r="J33" s="596"/>
      <c r="K33" s="596"/>
      <c r="L33" s="19"/>
      <c r="M33" s="19"/>
      <c r="N33" s="19"/>
      <c r="O33" s="19"/>
      <c r="P33" s="19"/>
      <c r="Q33" s="19"/>
      <c r="R33" s="19"/>
      <c r="S33" s="19"/>
      <c r="T33" s="19"/>
      <c r="U33" s="74"/>
      <c r="V33" s="74"/>
      <c r="W33" s="74"/>
    </row>
    <row r="34" spans="1:23" s="75" customFormat="1" ht="18" customHeight="1" x14ac:dyDescent="0.25">
      <c r="A34" s="71">
        <v>2.15</v>
      </c>
      <c r="B34" s="72" t="s">
        <v>74</v>
      </c>
      <c r="C34" s="73" t="s">
        <v>75</v>
      </c>
      <c r="D34" s="90">
        <f t="shared" si="1"/>
        <v>0</v>
      </c>
      <c r="E34" s="90">
        <f t="shared" si="2"/>
        <v>0</v>
      </c>
      <c r="F34" s="596"/>
      <c r="G34" s="596"/>
      <c r="H34" s="596"/>
      <c r="I34" s="596"/>
      <c r="J34" s="596"/>
      <c r="K34" s="596"/>
      <c r="L34" s="19"/>
      <c r="M34" s="19"/>
      <c r="N34" s="19"/>
      <c r="O34" s="19"/>
      <c r="P34" s="19"/>
      <c r="Q34" s="19"/>
      <c r="R34" s="19"/>
      <c r="S34" s="19"/>
      <c r="T34" s="19"/>
      <c r="U34" s="74"/>
      <c r="V34" s="74"/>
      <c r="W34" s="74"/>
    </row>
    <row r="35" spans="1:23" s="75" customFormat="1" ht="18" customHeight="1" x14ac:dyDescent="0.25">
      <c r="A35" s="71">
        <v>2.16</v>
      </c>
      <c r="B35" s="72" t="s">
        <v>76</v>
      </c>
      <c r="C35" s="73" t="s">
        <v>77</v>
      </c>
      <c r="D35" s="90">
        <f t="shared" si="1"/>
        <v>0</v>
      </c>
      <c r="E35" s="90">
        <f t="shared" si="2"/>
        <v>0</v>
      </c>
      <c r="F35" s="596"/>
      <c r="G35" s="596"/>
      <c r="H35" s="596"/>
      <c r="I35" s="596"/>
      <c r="J35" s="596"/>
      <c r="K35" s="596"/>
      <c r="L35" s="19"/>
      <c r="M35" s="19"/>
      <c r="N35" s="19"/>
      <c r="O35" s="19"/>
      <c r="P35" s="19"/>
      <c r="Q35" s="19"/>
      <c r="R35" s="19"/>
      <c r="S35" s="19"/>
      <c r="T35" s="19"/>
      <c r="U35" s="187"/>
      <c r="V35" s="74"/>
      <c r="W35" s="74"/>
    </row>
    <row r="36" spans="1:23" s="75" customFormat="1" ht="18" customHeight="1" x14ac:dyDescent="0.25">
      <c r="A36" s="71">
        <v>2.17</v>
      </c>
      <c r="B36" s="72" t="s">
        <v>78</v>
      </c>
      <c r="C36" s="73" t="s">
        <v>79</v>
      </c>
      <c r="D36" s="90">
        <f t="shared" si="1"/>
        <v>0</v>
      </c>
      <c r="E36" s="90">
        <f t="shared" si="2"/>
        <v>0</v>
      </c>
      <c r="F36" s="596"/>
      <c r="G36" s="596"/>
      <c r="H36" s="596"/>
      <c r="I36" s="596"/>
      <c r="J36" s="596"/>
      <c r="K36" s="596"/>
      <c r="L36" s="19"/>
      <c r="M36" s="19"/>
      <c r="N36" s="19"/>
      <c r="O36" s="19"/>
      <c r="P36" s="19"/>
      <c r="Q36" s="19"/>
      <c r="R36" s="19"/>
      <c r="S36" s="19"/>
      <c r="T36" s="19"/>
      <c r="U36" s="74"/>
      <c r="V36" s="74"/>
      <c r="W36" s="74"/>
    </row>
    <row r="37" spans="1:23" s="75" customFormat="1" ht="18" customHeight="1" x14ac:dyDescent="0.25">
      <c r="A37" s="71">
        <v>2.1800000000000002</v>
      </c>
      <c r="B37" s="72" t="s">
        <v>80</v>
      </c>
      <c r="C37" s="73" t="s">
        <v>81</v>
      </c>
      <c r="D37" s="90">
        <f t="shared" si="1"/>
        <v>1.06</v>
      </c>
      <c r="E37" s="90">
        <f t="shared" si="2"/>
        <v>1.2203610078141041E-3</v>
      </c>
      <c r="F37" s="596"/>
      <c r="G37" s="596"/>
      <c r="H37" s="596"/>
      <c r="I37" s="596"/>
      <c r="J37" s="596">
        <f>'Thực hiện 2020'!D16</f>
        <v>1.06</v>
      </c>
      <c r="K37" s="596"/>
      <c r="L37" s="19"/>
      <c r="M37" s="19"/>
      <c r="N37" s="19"/>
      <c r="O37" s="19"/>
      <c r="P37" s="19"/>
      <c r="Q37" s="19"/>
      <c r="R37" s="19"/>
      <c r="S37" s="19"/>
      <c r="T37" s="19"/>
      <c r="U37" s="74"/>
      <c r="V37" s="74"/>
      <c r="W37" s="74"/>
    </row>
    <row r="38" spans="1:23" s="75" customFormat="1" ht="18" customHeight="1" x14ac:dyDescent="0.25">
      <c r="A38" s="71">
        <v>2.19</v>
      </c>
      <c r="B38" s="72" t="s">
        <v>195</v>
      </c>
      <c r="C38" s="73" t="s">
        <v>83</v>
      </c>
      <c r="D38" s="90">
        <f t="shared" si="1"/>
        <v>0</v>
      </c>
      <c r="E38" s="90">
        <f t="shared" si="2"/>
        <v>0</v>
      </c>
      <c r="F38" s="596"/>
      <c r="G38" s="596"/>
      <c r="H38" s="596"/>
      <c r="I38" s="596"/>
      <c r="J38" s="596"/>
      <c r="K38" s="596"/>
      <c r="L38" s="19"/>
      <c r="M38" s="19"/>
      <c r="N38" s="19"/>
      <c r="O38" s="19"/>
      <c r="P38" s="19"/>
      <c r="Q38" s="19"/>
      <c r="R38" s="19"/>
      <c r="S38" s="19"/>
      <c r="T38" s="19"/>
      <c r="U38" s="74"/>
      <c r="V38" s="74"/>
      <c r="W38" s="74"/>
    </row>
    <row r="39" spans="1:23" s="75" customFormat="1" ht="18" customHeight="1" x14ac:dyDescent="0.25">
      <c r="A39" s="163" t="s">
        <v>206</v>
      </c>
      <c r="B39" s="72" t="s">
        <v>84</v>
      </c>
      <c r="C39" s="73" t="s">
        <v>85</v>
      </c>
      <c r="D39" s="90">
        <f t="shared" si="1"/>
        <v>12.55</v>
      </c>
      <c r="E39" s="90">
        <f t="shared" si="2"/>
        <v>1.4448613818931137E-2</v>
      </c>
      <c r="F39" s="596">
        <f>'Thực hiện 2020'!D46</f>
        <v>7</v>
      </c>
      <c r="G39" s="596"/>
      <c r="H39" s="596"/>
      <c r="I39" s="596"/>
      <c r="J39" s="596"/>
      <c r="K39" s="596"/>
      <c r="L39" s="19">
        <f>'Thực hiện 2020'!D47</f>
        <v>0.5</v>
      </c>
      <c r="M39" s="19"/>
      <c r="N39" s="19">
        <f>'Thực hiện 2020'!D45</f>
        <v>5.05</v>
      </c>
      <c r="O39" s="19"/>
      <c r="P39" s="19"/>
      <c r="Q39" s="19"/>
      <c r="R39" s="19"/>
      <c r="S39" s="19"/>
      <c r="T39" s="19"/>
      <c r="U39" s="74"/>
      <c r="V39" s="74"/>
      <c r="W39" s="74"/>
    </row>
    <row r="40" spans="1:23" s="75" customFormat="1" ht="18" customHeight="1" x14ac:dyDescent="0.25">
      <c r="A40" s="71">
        <v>2.21</v>
      </c>
      <c r="B40" s="72" t="s">
        <v>86</v>
      </c>
      <c r="C40" s="73" t="s">
        <v>87</v>
      </c>
      <c r="D40" s="90">
        <f t="shared" si="1"/>
        <v>0.74</v>
      </c>
      <c r="E40" s="90">
        <f t="shared" si="2"/>
        <v>8.5195013753060092E-4</v>
      </c>
      <c r="F40" s="596"/>
      <c r="G40" s="596">
        <f>'Thực hiện 2020'!D13+'Thực hiện 2020'!D14</f>
        <v>0.04</v>
      </c>
      <c r="H40" s="596"/>
      <c r="I40" s="596"/>
      <c r="J40" s="596">
        <f>'Thực hiện 2020'!D23</f>
        <v>0.6</v>
      </c>
      <c r="K40" s="596">
        <f>'Thực hiện 2020'!D12</f>
        <v>0.1</v>
      </c>
      <c r="L40" s="19"/>
      <c r="M40" s="19"/>
      <c r="N40" s="19"/>
      <c r="O40" s="19"/>
      <c r="P40" s="19"/>
      <c r="Q40" s="19"/>
      <c r="R40" s="19"/>
      <c r="S40" s="19"/>
      <c r="T40" s="19"/>
      <c r="U40" s="74"/>
      <c r="V40" s="74"/>
      <c r="W40" s="74"/>
    </row>
    <row r="41" spans="1:23" s="75" customFormat="1" ht="18" customHeight="1" x14ac:dyDescent="0.25">
      <c r="A41" s="71">
        <v>2.2200000000000002</v>
      </c>
      <c r="B41" s="72" t="s">
        <v>88</v>
      </c>
      <c r="C41" s="73" t="s">
        <v>89</v>
      </c>
      <c r="D41" s="90">
        <f t="shared" si="1"/>
        <v>0</v>
      </c>
      <c r="E41" s="90">
        <f t="shared" si="2"/>
        <v>0</v>
      </c>
      <c r="F41" s="596"/>
      <c r="G41" s="596"/>
      <c r="H41" s="596"/>
      <c r="I41" s="596"/>
      <c r="J41" s="596"/>
      <c r="K41" s="596"/>
      <c r="L41" s="19"/>
      <c r="M41" s="19"/>
      <c r="N41" s="19"/>
      <c r="O41" s="19"/>
      <c r="P41" s="19"/>
      <c r="Q41" s="19"/>
      <c r="R41" s="19"/>
      <c r="S41" s="19"/>
      <c r="T41" s="19"/>
      <c r="U41" s="74"/>
      <c r="V41" s="74"/>
      <c r="W41" s="74"/>
    </row>
    <row r="42" spans="1:23" s="75" customFormat="1" ht="18" customHeight="1" x14ac:dyDescent="0.25">
      <c r="A42" s="71">
        <v>2.23</v>
      </c>
      <c r="B42" s="72" t="s">
        <v>90</v>
      </c>
      <c r="C42" s="73" t="s">
        <v>91</v>
      </c>
      <c r="D42" s="90">
        <f t="shared" si="1"/>
        <v>0</v>
      </c>
      <c r="E42" s="90">
        <f t="shared" si="2"/>
        <v>0</v>
      </c>
      <c r="F42" s="596"/>
      <c r="G42" s="596"/>
      <c r="H42" s="596"/>
      <c r="I42" s="596"/>
      <c r="J42" s="596"/>
      <c r="K42" s="596"/>
      <c r="L42" s="19"/>
      <c r="M42" s="19"/>
      <c r="N42" s="19"/>
      <c r="O42" s="19"/>
      <c r="P42" s="19"/>
      <c r="Q42" s="19"/>
      <c r="R42" s="19"/>
      <c r="S42" s="19"/>
      <c r="T42" s="19"/>
      <c r="U42" s="74"/>
      <c r="V42" s="74"/>
      <c r="W42" s="74"/>
    </row>
    <row r="43" spans="1:23" s="75" customFormat="1" ht="18" customHeight="1" x14ac:dyDescent="0.25">
      <c r="A43" s="71">
        <v>2.2400000000000002</v>
      </c>
      <c r="B43" s="72" t="s">
        <v>92</v>
      </c>
      <c r="C43" s="73" t="s">
        <v>93</v>
      </c>
      <c r="D43" s="90">
        <f t="shared" si="1"/>
        <v>-12.05</v>
      </c>
      <c r="E43" s="90">
        <f t="shared" si="2"/>
        <v>-1.3872971834113165E-2</v>
      </c>
      <c r="F43" s="596">
        <f>-F39</f>
        <v>-7</v>
      </c>
      <c r="G43" s="596"/>
      <c r="H43" s="596"/>
      <c r="I43" s="596"/>
      <c r="J43" s="596"/>
      <c r="K43" s="596"/>
      <c r="L43" s="19"/>
      <c r="M43" s="19"/>
      <c r="N43" s="19">
        <f>-N39</f>
        <v>-5.05</v>
      </c>
      <c r="O43" s="19"/>
      <c r="P43" s="19"/>
      <c r="Q43" s="19"/>
      <c r="R43" s="19"/>
      <c r="S43" s="19"/>
      <c r="T43" s="19"/>
      <c r="U43" s="74"/>
      <c r="V43" s="74"/>
      <c r="W43" s="74"/>
    </row>
    <row r="44" spans="1:23" s="75" customFormat="1" ht="18" customHeight="1" x14ac:dyDescent="0.25">
      <c r="A44" s="71">
        <v>2.25</v>
      </c>
      <c r="B44" s="72" t="s">
        <v>94</v>
      </c>
      <c r="C44" s="73" t="s">
        <v>95</v>
      </c>
      <c r="D44" s="90">
        <f t="shared" si="1"/>
        <v>0</v>
      </c>
      <c r="E44" s="90">
        <f t="shared" si="2"/>
        <v>0</v>
      </c>
      <c r="F44" s="596"/>
      <c r="G44" s="596"/>
      <c r="H44" s="596"/>
      <c r="I44" s="596"/>
      <c r="J44" s="596"/>
      <c r="K44" s="596"/>
      <c r="L44" s="19"/>
      <c r="M44" s="19"/>
      <c r="N44" s="19"/>
      <c r="O44" s="19"/>
      <c r="P44" s="19"/>
      <c r="Q44" s="19"/>
      <c r="R44" s="19"/>
      <c r="S44" s="19"/>
      <c r="T44" s="19"/>
      <c r="U44" s="74"/>
      <c r="V44" s="74"/>
      <c r="W44" s="74"/>
    </row>
    <row r="45" spans="1:23" s="75" customFormat="1" ht="18" customHeight="1" x14ac:dyDescent="0.25">
      <c r="A45" s="71">
        <v>2.2599999999999998</v>
      </c>
      <c r="B45" s="72" t="s">
        <v>96</v>
      </c>
      <c r="C45" s="73" t="s">
        <v>97</v>
      </c>
      <c r="D45" s="90">
        <f t="shared" si="1"/>
        <v>0</v>
      </c>
      <c r="E45" s="90">
        <f t="shared" si="2"/>
        <v>0</v>
      </c>
      <c r="F45" s="596"/>
      <c r="G45" s="596"/>
      <c r="H45" s="596"/>
      <c r="I45" s="596"/>
      <c r="J45" s="596"/>
      <c r="K45" s="596"/>
      <c r="L45" s="19"/>
      <c r="M45" s="19"/>
      <c r="N45" s="19"/>
      <c r="O45" s="19"/>
      <c r="P45" s="19"/>
      <c r="Q45" s="19"/>
      <c r="R45" s="19"/>
      <c r="S45" s="19"/>
      <c r="T45" s="19"/>
      <c r="U45" s="74"/>
      <c r="V45" s="74"/>
      <c r="W45" s="74"/>
    </row>
    <row r="46" spans="1:23" s="158" customFormat="1" ht="18" customHeight="1" thickBot="1" x14ac:dyDescent="0.3">
      <c r="A46" s="197">
        <v>3</v>
      </c>
      <c r="B46" s="198" t="s">
        <v>98</v>
      </c>
      <c r="C46" s="199" t="s">
        <v>99</v>
      </c>
      <c r="D46" s="89">
        <f t="shared" si="1"/>
        <v>0</v>
      </c>
      <c r="E46" s="89">
        <f t="shared" si="2"/>
        <v>0</v>
      </c>
      <c r="F46" s="598"/>
      <c r="G46" s="598"/>
      <c r="H46" s="598"/>
      <c r="I46" s="598"/>
      <c r="J46" s="598"/>
      <c r="K46" s="598"/>
      <c r="L46" s="45"/>
      <c r="M46" s="45"/>
      <c r="N46" s="45"/>
      <c r="O46" s="45"/>
      <c r="P46" s="45"/>
      <c r="Q46" s="45"/>
      <c r="R46" s="45"/>
      <c r="S46" s="45"/>
      <c r="T46" s="45"/>
      <c r="U46" s="157"/>
      <c r="V46" s="157"/>
      <c r="W46" s="157"/>
    </row>
    <row r="47" spans="1:23" s="158" customFormat="1" ht="15" hidden="1" x14ac:dyDescent="0.25">
      <c r="A47" s="192">
        <v>4</v>
      </c>
      <c r="B47" s="193" t="s">
        <v>100</v>
      </c>
      <c r="C47" s="518" t="s">
        <v>101</v>
      </c>
      <c r="D47" s="194">
        <f t="shared" si="1"/>
        <v>0</v>
      </c>
      <c r="E47" s="194"/>
      <c r="F47" s="599"/>
      <c r="G47" s="599"/>
      <c r="H47" s="599"/>
      <c r="I47" s="599"/>
      <c r="J47" s="599"/>
      <c r="K47" s="599"/>
      <c r="L47" s="195"/>
      <c r="M47" s="195"/>
      <c r="N47" s="195"/>
      <c r="O47" s="195"/>
      <c r="P47" s="195"/>
      <c r="Q47" s="195"/>
      <c r="R47" s="195"/>
      <c r="S47" s="195"/>
      <c r="T47" s="196"/>
      <c r="U47" s="157"/>
      <c r="V47" s="157"/>
      <c r="W47" s="157"/>
    </row>
    <row r="48" spans="1:23" s="158" customFormat="1" ht="15" hidden="1" x14ac:dyDescent="0.25">
      <c r="A48" s="516">
        <v>5</v>
      </c>
      <c r="B48" s="164" t="s">
        <v>102</v>
      </c>
      <c r="C48" s="517" t="s">
        <v>103</v>
      </c>
      <c r="D48" s="165">
        <f t="shared" si="1"/>
        <v>0</v>
      </c>
      <c r="E48" s="165"/>
      <c r="F48" s="600"/>
      <c r="G48" s="600"/>
      <c r="H48" s="600"/>
      <c r="I48" s="600"/>
      <c r="J48" s="600"/>
      <c r="K48" s="600"/>
      <c r="L48" s="34"/>
      <c r="M48" s="34"/>
      <c r="N48" s="34"/>
      <c r="O48" s="34"/>
      <c r="P48" s="34"/>
      <c r="Q48" s="34"/>
      <c r="R48" s="34"/>
      <c r="S48" s="34"/>
      <c r="T48" s="36"/>
      <c r="U48" s="157"/>
      <c r="V48" s="157"/>
      <c r="W48" s="157"/>
    </row>
    <row r="49" spans="1:23" s="158" customFormat="1" hidden="1" thickBot="1" x14ac:dyDescent="0.3">
      <c r="A49" s="166">
        <v>6</v>
      </c>
      <c r="B49" s="167" t="s">
        <v>104</v>
      </c>
      <c r="C49" s="168" t="s">
        <v>105</v>
      </c>
      <c r="D49" s="169">
        <f t="shared" si="1"/>
        <v>0</v>
      </c>
      <c r="E49" s="169"/>
      <c r="F49" s="601"/>
      <c r="G49" s="601"/>
      <c r="H49" s="601"/>
      <c r="I49" s="601"/>
      <c r="J49" s="601"/>
      <c r="K49" s="601"/>
      <c r="L49" s="37"/>
      <c r="M49" s="37"/>
      <c r="N49" s="37"/>
      <c r="O49" s="37"/>
      <c r="P49" s="37"/>
      <c r="Q49" s="37"/>
      <c r="R49" s="37"/>
      <c r="S49" s="37"/>
      <c r="T49" s="38"/>
      <c r="U49" s="157"/>
      <c r="V49" s="157"/>
      <c r="W49" s="157"/>
    </row>
    <row r="50" spans="1:23" s="75" customFormat="1" ht="15" x14ac:dyDescent="0.25">
      <c r="A50" s="170" t="s">
        <v>106</v>
      </c>
      <c r="D50" s="171"/>
      <c r="E50" s="171"/>
      <c r="F50" s="602"/>
      <c r="G50" s="602"/>
      <c r="H50" s="602"/>
      <c r="I50" s="602"/>
      <c r="J50" s="602"/>
      <c r="K50" s="602"/>
      <c r="P50" s="172"/>
      <c r="U50" s="74"/>
      <c r="V50" s="74"/>
      <c r="W50" s="74"/>
    </row>
    <row r="51" spans="1:23" x14ac:dyDescent="0.25">
      <c r="P51" s="172"/>
    </row>
    <row r="52" spans="1:23" x14ac:dyDescent="0.25">
      <c r="A52" s="173"/>
      <c r="P52" s="172"/>
    </row>
    <row r="53" spans="1:23" s="92" customFormat="1" ht="12.75" x14ac:dyDescent="0.2">
      <c r="D53" s="174">
        <f>SUM(F53:N53)</f>
        <v>86859.543463999988</v>
      </c>
      <c r="E53" s="174"/>
      <c r="F53" s="603">
        <f>'[2]04-DVHC'!$M$9</f>
        <v>2247.6341790000001</v>
      </c>
      <c r="G53" s="603">
        <f>'[2]04-DVHC'!$K$9</f>
        <v>3185.9289020000001</v>
      </c>
      <c r="H53" s="603">
        <f>'[2]04-DVHC'!$H$9</f>
        <v>4885.083396</v>
      </c>
      <c r="I53" s="603">
        <f>'[2]04-DVHC'!$F$9</f>
        <v>4456.4266690000004</v>
      </c>
      <c r="J53" s="603">
        <f>'[2]04-DVHC'!$E$9</f>
        <v>13333.275799999999</v>
      </c>
      <c r="K53" s="603">
        <f>'[2]04-DVHC'!$L$9</f>
        <v>2711.7377820000002</v>
      </c>
      <c r="L53" s="93">
        <f>'[2]04-DVHC'!$J$9</f>
        <v>26742.296629</v>
      </c>
      <c r="M53" s="93">
        <f>'[2]04-DVHC'!$G$9</f>
        <v>11402.677711</v>
      </c>
      <c r="N53" s="93">
        <f>'[2]04-DVHC'!$I$9</f>
        <v>17894.482395999999</v>
      </c>
      <c r="O53" s="93"/>
      <c r="P53" s="93"/>
      <c r="Q53" s="93"/>
      <c r="R53" s="93"/>
      <c r="S53" s="93"/>
      <c r="T53" s="93"/>
      <c r="U53" s="175"/>
      <c r="V53" s="175"/>
      <c r="W53" s="175"/>
    </row>
    <row r="54" spans="1:23" s="176" customFormat="1" x14ac:dyDescent="0.25">
      <c r="B54" s="176" t="s">
        <v>244</v>
      </c>
      <c r="D54" s="177">
        <f t="shared" ref="D54:T54" si="4">D8+D19+D46</f>
        <v>0</v>
      </c>
      <c r="E54" s="177"/>
      <c r="F54" s="604">
        <f t="shared" si="4"/>
        <v>0</v>
      </c>
      <c r="G54" s="604">
        <f t="shared" si="4"/>
        <v>0</v>
      </c>
      <c r="H54" s="604">
        <f t="shared" si="4"/>
        <v>2.6645352591003757E-15</v>
      </c>
      <c r="I54" s="604">
        <f t="shared" si="4"/>
        <v>2.2204460492503131E-16</v>
      </c>
      <c r="J54" s="604">
        <f>J8+J19+J46</f>
        <v>-1.0658141036401503E-14</v>
      </c>
      <c r="K54" s="604">
        <f t="shared" si="4"/>
        <v>0</v>
      </c>
      <c r="L54" s="178">
        <f t="shared" si="4"/>
        <v>-1.3322676295501878E-15</v>
      </c>
      <c r="M54" s="178">
        <f t="shared" si="4"/>
        <v>-4.4408920985006262E-16</v>
      </c>
      <c r="N54" s="178">
        <f t="shared" si="4"/>
        <v>0</v>
      </c>
      <c r="O54" s="178">
        <f t="shared" si="4"/>
        <v>0</v>
      </c>
      <c r="P54" s="178">
        <f t="shared" si="4"/>
        <v>0</v>
      </c>
      <c r="Q54" s="178">
        <f t="shared" si="4"/>
        <v>0</v>
      </c>
      <c r="R54" s="178">
        <f t="shared" si="4"/>
        <v>0</v>
      </c>
      <c r="S54" s="178">
        <f t="shared" si="4"/>
        <v>0</v>
      </c>
      <c r="T54" s="178">
        <f t="shared" si="4"/>
        <v>0</v>
      </c>
      <c r="U54" s="179"/>
      <c r="V54" s="179"/>
      <c r="W54" s="179"/>
    </row>
    <row r="55" spans="1:23" x14ac:dyDescent="0.25">
      <c r="D55" s="93">
        <f>D54-D53</f>
        <v>-86859.543463999988</v>
      </c>
      <c r="E55" s="93"/>
      <c r="F55" s="605">
        <f t="shared" ref="F55:T55" si="5">F54-F53</f>
        <v>-2247.6341790000001</v>
      </c>
      <c r="G55" s="605">
        <f t="shared" si="5"/>
        <v>-3185.9289020000001</v>
      </c>
      <c r="H55" s="605">
        <f t="shared" si="5"/>
        <v>-4885.083396</v>
      </c>
      <c r="I55" s="605">
        <f t="shared" si="5"/>
        <v>-4456.4266690000004</v>
      </c>
      <c r="J55" s="605">
        <f t="shared" si="5"/>
        <v>-13333.275799999999</v>
      </c>
      <c r="K55" s="605">
        <f t="shared" si="5"/>
        <v>-2711.7377820000002</v>
      </c>
      <c r="L55" s="180">
        <f t="shared" si="5"/>
        <v>-26742.296629</v>
      </c>
      <c r="M55" s="180">
        <f t="shared" si="5"/>
        <v>-11402.677711</v>
      </c>
      <c r="N55" s="180">
        <f t="shared" si="5"/>
        <v>-17894.482395999999</v>
      </c>
      <c r="O55" s="180">
        <f t="shared" si="5"/>
        <v>0</v>
      </c>
      <c r="P55" s="180">
        <f t="shared" si="5"/>
        <v>0</v>
      </c>
      <c r="Q55" s="180">
        <f t="shared" si="5"/>
        <v>0</v>
      </c>
      <c r="R55" s="180">
        <f t="shared" si="5"/>
        <v>0</v>
      </c>
      <c r="S55" s="180">
        <f t="shared" si="5"/>
        <v>0</v>
      </c>
      <c r="T55" s="180">
        <f t="shared" si="5"/>
        <v>0</v>
      </c>
    </row>
    <row r="56" spans="1:23" x14ac:dyDescent="0.25">
      <c r="D56" s="91"/>
      <c r="E56" s="91"/>
      <c r="F56" s="606"/>
      <c r="G56" s="607"/>
      <c r="H56" s="607"/>
      <c r="I56" s="607"/>
      <c r="J56" s="607"/>
      <c r="K56" s="607"/>
      <c r="L56" s="92"/>
      <c r="M56" s="92"/>
      <c r="N56" s="92"/>
      <c r="O56" s="92"/>
      <c r="P56" s="92"/>
      <c r="Q56" s="92"/>
      <c r="R56" s="92"/>
      <c r="S56" s="92"/>
      <c r="T56" s="92"/>
    </row>
    <row r="57" spans="1:23" x14ac:dyDescent="0.25">
      <c r="D57" s="91">
        <f>D43+D44</f>
        <v>-12.05</v>
      </c>
      <c r="E57" s="91"/>
      <c r="F57" s="608"/>
    </row>
  </sheetData>
  <mergeCells count="8">
    <mergeCell ref="A2:T2"/>
    <mergeCell ref="A3:T3"/>
    <mergeCell ref="A4:T4"/>
    <mergeCell ref="A5:A6"/>
    <mergeCell ref="B5:B6"/>
    <mergeCell ref="C5:C6"/>
    <mergeCell ref="D5:E5"/>
    <mergeCell ref="F5:T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election activeCell="A13" sqref="A13"/>
    </sheetView>
  </sheetViews>
  <sheetFormatPr defaultColWidth="8.85546875" defaultRowHeight="15" x14ac:dyDescent="0.25"/>
  <cols>
    <col min="1" max="2" width="8.85546875" customWidth="1"/>
    <col min="3" max="3" width="23" customWidth="1"/>
    <col min="7" max="7" width="13.42578125" customWidth="1"/>
    <col min="9" max="9" width="12.28515625" customWidth="1"/>
    <col min="12" max="12" width="12.28515625" customWidth="1"/>
    <col min="13" max="13" width="12.85546875" customWidth="1"/>
  </cols>
  <sheetData>
    <row r="1" spans="1:14" x14ac:dyDescent="0.25">
      <c r="A1" t="s">
        <v>3</v>
      </c>
    </row>
    <row r="2" spans="1:14" ht="25.5" customHeight="1" x14ac:dyDescent="0.25">
      <c r="B2" s="1101" t="s">
        <v>610</v>
      </c>
      <c r="C2" s="1101"/>
      <c r="D2" s="1101"/>
      <c r="E2" s="1101"/>
      <c r="F2" s="1101"/>
      <c r="G2" s="1101"/>
      <c r="H2" s="1101"/>
      <c r="I2" s="1101"/>
      <c r="J2" s="1101"/>
      <c r="K2" s="1101"/>
      <c r="L2" s="1101"/>
      <c r="M2" s="1101"/>
    </row>
    <row r="3" spans="1:14" ht="14.85" customHeight="1" thickBot="1" x14ac:dyDescent="0.3">
      <c r="F3" s="1008" t="s">
        <v>611</v>
      </c>
    </row>
    <row r="4" spans="1:14" ht="15.75" thickBot="1" x14ac:dyDescent="0.3">
      <c r="B4" s="1097" t="s">
        <v>107</v>
      </c>
      <c r="C4" s="1097" t="s">
        <v>17</v>
      </c>
      <c r="D4" s="1097" t="s">
        <v>18</v>
      </c>
      <c r="E4" s="1103" t="s">
        <v>602</v>
      </c>
      <c r="F4" s="1104"/>
      <c r="G4" s="1105" t="s">
        <v>603</v>
      </c>
      <c r="H4" s="1106"/>
      <c r="I4" s="954" t="s">
        <v>599</v>
      </c>
      <c r="J4" s="1107" t="s">
        <v>339</v>
      </c>
      <c r="K4" s="1108"/>
      <c r="L4" s="1105" t="s">
        <v>604</v>
      </c>
      <c r="M4" s="1106"/>
      <c r="N4" s="955"/>
    </row>
    <row r="5" spans="1:14" x14ac:dyDescent="0.25">
      <c r="B5" s="1102"/>
      <c r="C5" s="1102"/>
      <c r="D5" s="1102"/>
      <c r="E5" s="1097" t="s">
        <v>162</v>
      </c>
      <c r="F5" s="1097" t="s">
        <v>202</v>
      </c>
      <c r="G5" s="1097" t="s">
        <v>162</v>
      </c>
      <c r="H5" s="1097" t="s">
        <v>202</v>
      </c>
      <c r="I5" s="1097" t="s">
        <v>162</v>
      </c>
      <c r="J5" s="1097" t="s">
        <v>162</v>
      </c>
      <c r="K5" s="1097" t="s">
        <v>202</v>
      </c>
      <c r="L5" s="1099" t="s">
        <v>162</v>
      </c>
      <c r="M5" s="1099" t="s">
        <v>605</v>
      </c>
      <c r="N5" s="955"/>
    </row>
    <row r="6" spans="1:14" ht="15.75" thickBot="1" x14ac:dyDescent="0.3">
      <c r="B6" s="1098"/>
      <c r="C6" s="1098"/>
      <c r="D6" s="1098"/>
      <c r="E6" s="1098"/>
      <c r="F6" s="1098"/>
      <c r="G6" s="1098"/>
      <c r="H6" s="1098"/>
      <c r="I6" s="1098"/>
      <c r="J6" s="1098"/>
      <c r="K6" s="1098"/>
      <c r="L6" s="1100"/>
      <c r="M6" s="1100"/>
      <c r="N6" s="955"/>
    </row>
    <row r="7" spans="1:14" ht="15.75" thickBot="1" x14ac:dyDescent="0.3">
      <c r="B7" s="957"/>
      <c r="C7" s="958" t="s">
        <v>606</v>
      </c>
      <c r="D7" s="958"/>
      <c r="E7" s="956"/>
      <c r="F7" s="956"/>
      <c r="G7" s="959" t="s">
        <v>607</v>
      </c>
      <c r="H7" s="959" t="s">
        <v>608</v>
      </c>
      <c r="I7" s="959"/>
      <c r="J7" s="959" t="s">
        <v>607</v>
      </c>
      <c r="K7" s="960" t="s">
        <v>608</v>
      </c>
      <c r="L7" s="961"/>
      <c r="M7" s="961"/>
      <c r="N7" s="955"/>
    </row>
    <row r="8" spans="1:14" ht="15.75" thickBot="1" x14ac:dyDescent="0.3">
      <c r="B8" s="962">
        <v>1</v>
      </c>
      <c r="C8" s="963" t="s">
        <v>22</v>
      </c>
      <c r="D8" s="964" t="s">
        <v>23</v>
      </c>
      <c r="E8" s="965">
        <v>79900.7</v>
      </c>
      <c r="F8" s="966">
        <v>91.99</v>
      </c>
      <c r="G8" s="967">
        <v>79179.929999999993</v>
      </c>
      <c r="H8" s="968">
        <v>91.16</v>
      </c>
      <c r="I8" s="968">
        <v>720.77</v>
      </c>
      <c r="J8" s="969">
        <v>79949.539999999994</v>
      </c>
      <c r="K8" s="970">
        <v>92.04</v>
      </c>
      <c r="L8" s="970">
        <v>769.61</v>
      </c>
      <c r="M8" s="970">
        <v>100.91</v>
      </c>
      <c r="N8" s="955"/>
    </row>
    <row r="9" spans="1:14" ht="15.75" thickBot="1" x14ac:dyDescent="0.3">
      <c r="B9" s="971" t="s">
        <v>588</v>
      </c>
      <c r="C9" s="972" t="s">
        <v>24</v>
      </c>
      <c r="D9" s="973" t="s">
        <v>25</v>
      </c>
      <c r="E9" s="974">
        <v>7230.8</v>
      </c>
      <c r="F9" s="975">
        <v>8.32</v>
      </c>
      <c r="G9" s="976">
        <v>6850.37</v>
      </c>
      <c r="H9" s="977">
        <v>7.89</v>
      </c>
      <c r="I9" s="977">
        <v>380.43</v>
      </c>
      <c r="J9" s="978">
        <v>7229.46</v>
      </c>
      <c r="K9" s="979">
        <v>8.32</v>
      </c>
      <c r="L9" s="979">
        <v>379.09</v>
      </c>
      <c r="M9" s="979">
        <v>105.53</v>
      </c>
      <c r="N9" s="955"/>
    </row>
    <row r="10" spans="1:14" ht="26.25" thickBot="1" x14ac:dyDescent="0.3">
      <c r="B10" s="980"/>
      <c r="C10" s="981" t="s">
        <v>609</v>
      </c>
      <c r="D10" s="982" t="s">
        <v>27</v>
      </c>
      <c r="E10" s="983">
        <v>3499.3</v>
      </c>
      <c r="F10" s="984">
        <v>4.03</v>
      </c>
      <c r="G10" s="976">
        <v>3006.44</v>
      </c>
      <c r="H10" s="977">
        <v>3.46</v>
      </c>
      <c r="I10" s="977">
        <v>492.86</v>
      </c>
      <c r="J10" s="978">
        <v>3499.25</v>
      </c>
      <c r="K10" s="979">
        <v>4.03</v>
      </c>
      <c r="L10" s="979">
        <v>492.81</v>
      </c>
      <c r="M10" s="979">
        <v>116.39</v>
      </c>
      <c r="N10" s="955"/>
    </row>
    <row r="11" spans="1:14" ht="26.25" thickBot="1" x14ac:dyDescent="0.3">
      <c r="B11" s="971" t="s">
        <v>589</v>
      </c>
      <c r="C11" s="972" t="s">
        <v>28</v>
      </c>
      <c r="D11" s="973" t="s">
        <v>29</v>
      </c>
      <c r="E11" s="974">
        <v>22568.9</v>
      </c>
      <c r="F11" s="975">
        <v>25.98</v>
      </c>
      <c r="G11" s="976">
        <v>20472.7</v>
      </c>
      <c r="H11" s="977">
        <v>23.57</v>
      </c>
      <c r="I11" s="976">
        <v>2096.1999999999998</v>
      </c>
      <c r="J11" s="978">
        <v>22548.65</v>
      </c>
      <c r="K11" s="979">
        <v>25.96</v>
      </c>
      <c r="L11" s="978">
        <v>2075.94</v>
      </c>
      <c r="M11" s="979">
        <v>110.14</v>
      </c>
      <c r="N11" s="955"/>
    </row>
    <row r="12" spans="1:14" ht="15.75" thickBot="1" x14ac:dyDescent="0.3">
      <c r="B12" s="971" t="s">
        <v>590</v>
      </c>
      <c r="C12" s="972" t="s">
        <v>30</v>
      </c>
      <c r="D12" s="973" t="s">
        <v>31</v>
      </c>
      <c r="E12" s="983">
        <v>3843.4</v>
      </c>
      <c r="F12" s="975">
        <v>4.42</v>
      </c>
      <c r="G12" s="976">
        <v>2903.27</v>
      </c>
      <c r="H12" s="977">
        <v>3.34</v>
      </c>
      <c r="I12" s="977">
        <v>940.13</v>
      </c>
      <c r="J12" s="978">
        <v>3836.9</v>
      </c>
      <c r="K12" s="979">
        <v>4.42</v>
      </c>
      <c r="L12" s="979">
        <v>933.63</v>
      </c>
      <c r="M12" s="979">
        <v>132.16</v>
      </c>
      <c r="N12" s="955"/>
    </row>
    <row r="13" spans="1:14" ht="15.75" thickBot="1" x14ac:dyDescent="0.3">
      <c r="B13" s="971" t="s">
        <v>591</v>
      </c>
      <c r="C13" s="972" t="s">
        <v>32</v>
      </c>
      <c r="D13" s="973" t="s">
        <v>33</v>
      </c>
      <c r="E13" s="974">
        <v>5168.3999999999996</v>
      </c>
      <c r="F13" s="975">
        <v>5.95</v>
      </c>
      <c r="G13" s="976">
        <v>5320.44</v>
      </c>
      <c r="H13" s="977">
        <v>6.13</v>
      </c>
      <c r="I13" s="977">
        <v>-152.04</v>
      </c>
      <c r="J13" s="978">
        <v>5168.3999999999996</v>
      </c>
      <c r="K13" s="979">
        <v>5.95</v>
      </c>
      <c r="L13" s="979">
        <v>-152.04</v>
      </c>
      <c r="M13" s="979">
        <v>97.14</v>
      </c>
      <c r="N13" s="955"/>
    </row>
    <row r="14" spans="1:14" ht="15.75" thickBot="1" x14ac:dyDescent="0.3">
      <c r="B14" s="971" t="s">
        <v>592</v>
      </c>
      <c r="C14" s="972" t="s">
        <v>34</v>
      </c>
      <c r="D14" s="973" t="s">
        <v>35</v>
      </c>
      <c r="E14" s="985"/>
      <c r="F14" s="975" t="s">
        <v>550</v>
      </c>
      <c r="G14" s="977" t="s">
        <v>550</v>
      </c>
      <c r="H14" s="977" t="s">
        <v>550</v>
      </c>
      <c r="I14" s="977" t="s">
        <v>550</v>
      </c>
      <c r="J14" s="979">
        <v>0</v>
      </c>
      <c r="K14" s="979">
        <v>0</v>
      </c>
      <c r="L14" s="977" t="s">
        <v>550</v>
      </c>
      <c r="M14" s="977" t="s">
        <v>550</v>
      </c>
      <c r="N14" s="955"/>
    </row>
    <row r="15" spans="1:14" ht="15.75" thickBot="1" x14ac:dyDescent="0.3">
      <c r="B15" s="971" t="s">
        <v>593</v>
      </c>
      <c r="C15" s="972" t="s">
        <v>36</v>
      </c>
      <c r="D15" s="973" t="s">
        <v>37</v>
      </c>
      <c r="E15" s="974">
        <v>41041.199999999997</v>
      </c>
      <c r="F15" s="975">
        <v>47.25</v>
      </c>
      <c r="G15" s="976">
        <v>43458.74</v>
      </c>
      <c r="H15" s="977">
        <v>50.03</v>
      </c>
      <c r="I15" s="976">
        <v>-2417.54</v>
      </c>
      <c r="J15" s="978">
        <v>41041.18</v>
      </c>
      <c r="K15" s="979">
        <v>47.25</v>
      </c>
      <c r="L15" s="978">
        <v>-2417.56</v>
      </c>
      <c r="M15" s="979">
        <v>94.44</v>
      </c>
      <c r="N15" s="955"/>
    </row>
    <row r="16" spans="1:14" ht="15.75" thickBot="1" x14ac:dyDescent="0.3">
      <c r="B16" s="971" t="s">
        <v>594</v>
      </c>
      <c r="C16" s="972" t="s">
        <v>38</v>
      </c>
      <c r="D16" s="973" t="s">
        <v>39</v>
      </c>
      <c r="E16" s="986">
        <v>43.3</v>
      </c>
      <c r="F16" s="975">
        <v>0.05</v>
      </c>
      <c r="G16" s="977">
        <v>17.100000000000001</v>
      </c>
      <c r="H16" s="977">
        <v>0.02</v>
      </c>
      <c r="I16" s="977">
        <v>26.2</v>
      </c>
      <c r="J16" s="979">
        <v>43.33</v>
      </c>
      <c r="K16" s="979">
        <v>0.05</v>
      </c>
      <c r="L16" s="979">
        <v>26.23</v>
      </c>
      <c r="M16" s="979">
        <v>253.42</v>
      </c>
      <c r="N16" s="955"/>
    </row>
    <row r="17" spans="2:14" ht="15.75" thickBot="1" x14ac:dyDescent="0.3">
      <c r="B17" s="971" t="s">
        <v>595</v>
      </c>
      <c r="C17" s="972" t="s">
        <v>40</v>
      </c>
      <c r="D17" s="973" t="s">
        <v>41</v>
      </c>
      <c r="E17" s="986" t="s">
        <v>550</v>
      </c>
      <c r="F17" s="977" t="s">
        <v>550</v>
      </c>
      <c r="G17" s="977" t="s">
        <v>550</v>
      </c>
      <c r="H17" s="977" t="s">
        <v>550</v>
      </c>
      <c r="I17" s="977" t="s">
        <v>550</v>
      </c>
      <c r="J17" s="979">
        <v>0</v>
      </c>
      <c r="K17" s="979">
        <v>0</v>
      </c>
      <c r="L17" s="977" t="s">
        <v>550</v>
      </c>
      <c r="M17" s="977" t="s">
        <v>550</v>
      </c>
      <c r="N17" s="955"/>
    </row>
    <row r="18" spans="2:14" ht="15.75" thickBot="1" x14ac:dyDescent="0.3">
      <c r="B18" s="971" t="s">
        <v>596</v>
      </c>
      <c r="C18" s="972" t="s">
        <v>42</v>
      </c>
      <c r="D18" s="973" t="s">
        <v>43</v>
      </c>
      <c r="E18" s="987">
        <v>4.7</v>
      </c>
      <c r="F18" s="977">
        <v>0.01</v>
      </c>
      <c r="G18" s="977">
        <v>157.31</v>
      </c>
      <c r="H18" s="977">
        <v>0.18</v>
      </c>
      <c r="I18" s="977">
        <v>-152.61000000000001</v>
      </c>
      <c r="J18" s="979">
        <v>81.599999999999994</v>
      </c>
      <c r="K18" s="979">
        <v>0.09</v>
      </c>
      <c r="L18" s="979">
        <v>-75.709999999999994</v>
      </c>
      <c r="M18" s="979">
        <v>51.88</v>
      </c>
      <c r="N18" s="955"/>
    </row>
    <row r="19" spans="2:14" ht="15.75" thickBot="1" x14ac:dyDescent="0.3">
      <c r="B19" s="962">
        <v>2</v>
      </c>
      <c r="C19" s="963" t="s">
        <v>44</v>
      </c>
      <c r="D19" s="964" t="s">
        <v>45</v>
      </c>
      <c r="E19" s="988">
        <v>3992.3</v>
      </c>
      <c r="F19" s="989">
        <v>4.5999999999999996</v>
      </c>
      <c r="G19" s="990">
        <v>4168.83</v>
      </c>
      <c r="H19" s="991">
        <v>4.8</v>
      </c>
      <c r="I19" s="991">
        <v>-176.53</v>
      </c>
      <c r="J19" s="992">
        <v>3943.44</v>
      </c>
      <c r="K19" s="993">
        <v>4.54</v>
      </c>
      <c r="L19" s="993">
        <v>-225.39</v>
      </c>
      <c r="M19" s="993">
        <v>95.86</v>
      </c>
      <c r="N19" s="955"/>
    </row>
    <row r="20" spans="2:14" ht="15.75" thickBot="1" x14ac:dyDescent="0.3">
      <c r="B20" s="971" t="s">
        <v>256</v>
      </c>
      <c r="C20" s="972" t="s">
        <v>46</v>
      </c>
      <c r="D20" s="973" t="s">
        <v>47</v>
      </c>
      <c r="E20" s="986">
        <v>27.6</v>
      </c>
      <c r="F20" s="975">
        <v>0.03</v>
      </c>
      <c r="G20" s="977">
        <v>27.53</v>
      </c>
      <c r="H20" s="977">
        <v>0.03</v>
      </c>
      <c r="I20" s="977">
        <v>7.0000000000000007E-2</v>
      </c>
      <c r="J20" s="994">
        <v>27.57</v>
      </c>
      <c r="K20" s="979">
        <v>0.03</v>
      </c>
      <c r="L20" s="979">
        <v>0.04</v>
      </c>
      <c r="M20" s="979">
        <v>100.15</v>
      </c>
      <c r="N20" s="955"/>
    </row>
    <row r="21" spans="2:14" ht="15.75" thickBot="1" x14ac:dyDescent="0.3">
      <c r="B21" s="995" t="s">
        <v>257</v>
      </c>
      <c r="C21" s="996" t="s">
        <v>48</v>
      </c>
      <c r="D21" s="997" t="s">
        <v>49</v>
      </c>
      <c r="E21" s="986">
        <v>2.2999999999999998</v>
      </c>
      <c r="F21" s="975">
        <v>0</v>
      </c>
      <c r="G21" s="977">
        <v>3.73</v>
      </c>
      <c r="H21" s="977" t="s">
        <v>550</v>
      </c>
      <c r="I21" s="977">
        <v>-1.43</v>
      </c>
      <c r="J21" s="979">
        <v>2.2799999999999998</v>
      </c>
      <c r="K21" s="979">
        <v>0</v>
      </c>
      <c r="L21" s="979">
        <v>-1.45</v>
      </c>
      <c r="M21" s="979">
        <v>61.13</v>
      </c>
      <c r="N21" s="955"/>
    </row>
    <row r="22" spans="2:14" ht="15.75" thickBot="1" x14ac:dyDescent="0.3">
      <c r="B22" s="971" t="s">
        <v>258</v>
      </c>
      <c r="C22" s="972" t="s">
        <v>50</v>
      </c>
      <c r="D22" s="973" t="s">
        <v>51</v>
      </c>
      <c r="E22" s="987" t="s">
        <v>550</v>
      </c>
      <c r="F22" s="977" t="s">
        <v>550</v>
      </c>
      <c r="G22" s="977" t="s">
        <v>550</v>
      </c>
      <c r="H22" s="977" t="s">
        <v>550</v>
      </c>
      <c r="I22" s="977" t="s">
        <v>550</v>
      </c>
      <c r="J22" s="979">
        <v>0</v>
      </c>
      <c r="K22" s="979">
        <v>0</v>
      </c>
      <c r="L22" s="977" t="s">
        <v>550</v>
      </c>
      <c r="M22" s="977" t="s">
        <v>550</v>
      </c>
      <c r="N22" s="955"/>
    </row>
    <row r="23" spans="2:14" ht="15.75" thickBot="1" x14ac:dyDescent="0.3">
      <c r="B23" s="971" t="s">
        <v>545</v>
      </c>
      <c r="C23" s="972" t="s">
        <v>52</v>
      </c>
      <c r="D23" s="973" t="s">
        <v>53</v>
      </c>
      <c r="E23" s="986">
        <v>38.5</v>
      </c>
      <c r="F23" s="975">
        <v>0.04</v>
      </c>
      <c r="G23" s="977" t="s">
        <v>550</v>
      </c>
      <c r="H23" s="977">
        <v>0</v>
      </c>
      <c r="I23" s="977">
        <v>38.5</v>
      </c>
      <c r="J23" s="979">
        <v>0</v>
      </c>
      <c r="K23" s="979">
        <v>0</v>
      </c>
      <c r="L23" s="977" t="s">
        <v>550</v>
      </c>
      <c r="M23" s="977" t="s">
        <v>550</v>
      </c>
      <c r="N23" s="955"/>
    </row>
    <row r="24" spans="2:14" ht="15.75" thickBot="1" x14ac:dyDescent="0.3">
      <c r="B24" s="971" t="s">
        <v>546</v>
      </c>
      <c r="C24" s="972" t="s">
        <v>54</v>
      </c>
      <c r="D24" s="973" t="s">
        <v>55</v>
      </c>
      <c r="E24" s="987">
        <v>0</v>
      </c>
      <c r="F24" s="977">
        <v>0</v>
      </c>
      <c r="G24" s="977">
        <v>31</v>
      </c>
      <c r="H24" s="977">
        <v>0.04</v>
      </c>
      <c r="I24" s="977">
        <v>-31</v>
      </c>
      <c r="J24" s="979">
        <v>0</v>
      </c>
      <c r="K24" s="979">
        <v>0</v>
      </c>
      <c r="L24" s="979">
        <v>-31</v>
      </c>
      <c r="M24" s="979">
        <v>0</v>
      </c>
      <c r="N24" s="955"/>
    </row>
    <row r="25" spans="2:14" ht="15.75" thickBot="1" x14ac:dyDescent="0.3">
      <c r="B25" s="971" t="s">
        <v>547</v>
      </c>
      <c r="C25" s="972" t="s">
        <v>56</v>
      </c>
      <c r="D25" s="973" t="s">
        <v>57</v>
      </c>
      <c r="E25" s="986">
        <v>1.7</v>
      </c>
      <c r="F25" s="975">
        <v>0</v>
      </c>
      <c r="G25" s="977">
        <v>72.849999999999994</v>
      </c>
      <c r="H25" s="977">
        <v>0.08</v>
      </c>
      <c r="I25" s="977">
        <v>-71.150000000000006</v>
      </c>
      <c r="J25" s="979">
        <v>1.74</v>
      </c>
      <c r="K25" s="979">
        <v>0</v>
      </c>
      <c r="L25" s="979">
        <v>-71.11</v>
      </c>
      <c r="M25" s="979">
        <v>2.39</v>
      </c>
      <c r="N25" s="955"/>
    </row>
    <row r="26" spans="2:14" ht="26.25" thickBot="1" x14ac:dyDescent="0.3">
      <c r="B26" s="971" t="s">
        <v>548</v>
      </c>
      <c r="C26" s="972" t="s">
        <v>58</v>
      </c>
      <c r="D26" s="973" t="s">
        <v>59</v>
      </c>
      <c r="E26" s="986">
        <v>104.3</v>
      </c>
      <c r="F26" s="975">
        <v>0.12</v>
      </c>
      <c r="G26" s="977">
        <v>67.28</v>
      </c>
      <c r="H26" s="977">
        <v>0.08</v>
      </c>
      <c r="I26" s="977">
        <v>37.020000000000003</v>
      </c>
      <c r="J26" s="979">
        <v>51.77</v>
      </c>
      <c r="K26" s="979">
        <v>0.06</v>
      </c>
      <c r="L26" s="979">
        <v>15.51</v>
      </c>
      <c r="M26" s="979">
        <v>76.95</v>
      </c>
      <c r="N26" s="955"/>
    </row>
    <row r="27" spans="2:14" ht="26.25" thickBot="1" x14ac:dyDescent="0.3">
      <c r="B27" s="971" t="s">
        <v>549</v>
      </c>
      <c r="C27" s="972" t="s">
        <v>60</v>
      </c>
      <c r="D27" s="973" t="s">
        <v>61</v>
      </c>
      <c r="E27" s="998">
        <v>0</v>
      </c>
      <c r="F27" s="975">
        <v>0</v>
      </c>
      <c r="G27" s="977">
        <v>15.63</v>
      </c>
      <c r="H27" s="977">
        <v>0.02</v>
      </c>
      <c r="I27" s="977">
        <v>-15.63</v>
      </c>
      <c r="J27" s="979">
        <v>0</v>
      </c>
      <c r="K27" s="979">
        <v>0</v>
      </c>
      <c r="L27" s="979">
        <v>-15.63</v>
      </c>
      <c r="M27" s="979">
        <v>0</v>
      </c>
      <c r="N27" s="955"/>
    </row>
    <row r="28" spans="2:14" ht="39" thickBot="1" x14ac:dyDescent="0.3">
      <c r="B28" s="971" t="s">
        <v>570</v>
      </c>
      <c r="C28" s="999" t="s">
        <v>62</v>
      </c>
      <c r="D28" s="973" t="s">
        <v>63</v>
      </c>
      <c r="E28" s="1000">
        <v>890.4</v>
      </c>
      <c r="F28" s="975">
        <v>1.1000000000000001</v>
      </c>
      <c r="G28" s="976">
        <v>1151.44</v>
      </c>
      <c r="H28" s="977">
        <v>1.33</v>
      </c>
      <c r="I28" s="977">
        <v>-261.04000000000002</v>
      </c>
      <c r="J28" s="979">
        <v>891.87</v>
      </c>
      <c r="K28" s="979">
        <v>1.03</v>
      </c>
      <c r="L28" s="979">
        <v>-259.57</v>
      </c>
      <c r="M28" s="979">
        <v>77.459999999999994</v>
      </c>
      <c r="N28" s="955"/>
    </row>
    <row r="29" spans="2:14" ht="26.25" thickBot="1" x14ac:dyDescent="0.3">
      <c r="B29" s="971" t="s">
        <v>204</v>
      </c>
      <c r="C29" s="972" t="s">
        <v>64</v>
      </c>
      <c r="D29" s="973" t="s">
        <v>65</v>
      </c>
      <c r="E29" s="987">
        <v>0</v>
      </c>
      <c r="F29" s="977">
        <v>0</v>
      </c>
      <c r="G29" s="977" t="s">
        <v>550</v>
      </c>
      <c r="H29" s="977" t="s">
        <v>550</v>
      </c>
      <c r="I29" s="977">
        <v>0</v>
      </c>
      <c r="J29" s="979">
        <v>0</v>
      </c>
      <c r="K29" s="979">
        <v>0</v>
      </c>
      <c r="L29" s="977" t="s">
        <v>550</v>
      </c>
      <c r="M29" s="977" t="s">
        <v>550</v>
      </c>
      <c r="N29" s="955"/>
    </row>
    <row r="30" spans="2:14" ht="15.75" thickBot="1" x14ac:dyDescent="0.3">
      <c r="B30" s="971" t="s">
        <v>573</v>
      </c>
      <c r="C30" s="972" t="s">
        <v>66</v>
      </c>
      <c r="D30" s="973" t="s">
        <v>67</v>
      </c>
      <c r="E30" s="987">
        <v>0</v>
      </c>
      <c r="F30" s="977">
        <v>0</v>
      </c>
      <c r="G30" s="977" t="s">
        <v>550</v>
      </c>
      <c r="H30" s="977" t="s">
        <v>550</v>
      </c>
      <c r="I30" s="977">
        <v>0</v>
      </c>
      <c r="J30" s="979">
        <v>0</v>
      </c>
      <c r="K30" s="979">
        <v>0</v>
      </c>
      <c r="L30" s="977" t="s">
        <v>550</v>
      </c>
      <c r="M30" s="977" t="s">
        <v>550</v>
      </c>
      <c r="N30" s="955"/>
    </row>
    <row r="31" spans="2:14" ht="15.75" thickBot="1" x14ac:dyDescent="0.3">
      <c r="B31" s="971" t="s">
        <v>574</v>
      </c>
      <c r="C31" s="972" t="s">
        <v>68</v>
      </c>
      <c r="D31" s="973" t="s">
        <v>69</v>
      </c>
      <c r="E31" s="986">
        <v>6.3</v>
      </c>
      <c r="F31" s="975">
        <v>0.01</v>
      </c>
      <c r="G31" s="977">
        <v>5</v>
      </c>
      <c r="H31" s="977">
        <v>0.01</v>
      </c>
      <c r="I31" s="977">
        <v>1.3</v>
      </c>
      <c r="J31" s="979">
        <v>6.32</v>
      </c>
      <c r="K31" s="979">
        <v>0.01</v>
      </c>
      <c r="L31" s="979">
        <v>1.32</v>
      </c>
      <c r="M31" s="979">
        <v>126.46</v>
      </c>
      <c r="N31" s="955"/>
    </row>
    <row r="32" spans="2:14" ht="15.75" thickBot="1" x14ac:dyDescent="0.3">
      <c r="B32" s="971" t="s">
        <v>575</v>
      </c>
      <c r="C32" s="972" t="s">
        <v>70</v>
      </c>
      <c r="D32" s="973" t="s">
        <v>71</v>
      </c>
      <c r="E32" s="986">
        <v>719.5</v>
      </c>
      <c r="F32" s="975">
        <v>0.83</v>
      </c>
      <c r="G32" s="977">
        <v>936.24</v>
      </c>
      <c r="H32" s="977">
        <v>1.08</v>
      </c>
      <c r="I32" s="977">
        <v>-216.74</v>
      </c>
      <c r="J32" s="979">
        <v>719.87</v>
      </c>
      <c r="K32" s="979">
        <v>0.83</v>
      </c>
      <c r="L32" s="979">
        <v>-216.37</v>
      </c>
      <c r="M32" s="979">
        <v>76.89</v>
      </c>
      <c r="N32" s="955"/>
    </row>
    <row r="33" spans="2:14" ht="15.75" thickBot="1" x14ac:dyDescent="0.3">
      <c r="B33" s="971" t="s">
        <v>576</v>
      </c>
      <c r="C33" s="972" t="s">
        <v>72</v>
      </c>
      <c r="D33" s="973" t="s">
        <v>73</v>
      </c>
      <c r="E33" s="987"/>
      <c r="F33" s="977"/>
      <c r="G33" s="977" t="s">
        <v>550</v>
      </c>
      <c r="H33" s="977" t="s">
        <v>550</v>
      </c>
      <c r="I33" s="977">
        <v>0</v>
      </c>
      <c r="J33" s="979">
        <v>0</v>
      </c>
      <c r="K33" s="979">
        <v>0</v>
      </c>
      <c r="L33" s="977" t="s">
        <v>550</v>
      </c>
      <c r="M33" s="977" t="s">
        <v>550</v>
      </c>
      <c r="N33" s="955"/>
    </row>
    <row r="34" spans="2:14" ht="15.75" thickBot="1" x14ac:dyDescent="0.3">
      <c r="B34" s="971" t="s">
        <v>577</v>
      </c>
      <c r="C34" s="972" t="s">
        <v>74</v>
      </c>
      <c r="D34" s="973" t="s">
        <v>75</v>
      </c>
      <c r="E34" s="986">
        <v>21.3</v>
      </c>
      <c r="F34" s="975">
        <v>0.02</v>
      </c>
      <c r="G34" s="977">
        <v>29.91</v>
      </c>
      <c r="H34" s="977">
        <v>0.03</v>
      </c>
      <c r="I34" s="977">
        <v>-8.61</v>
      </c>
      <c r="J34" s="979">
        <v>21.27</v>
      </c>
      <c r="K34" s="979">
        <v>0.02</v>
      </c>
      <c r="L34" s="979">
        <v>-8.64</v>
      </c>
      <c r="M34" s="979">
        <v>71.099999999999994</v>
      </c>
      <c r="N34" s="955"/>
    </row>
    <row r="35" spans="2:14" ht="15.75" thickBot="1" x14ac:dyDescent="0.3">
      <c r="B35" s="971" t="s">
        <v>578</v>
      </c>
      <c r="C35" s="1001" t="s">
        <v>76</v>
      </c>
      <c r="D35" s="973" t="s">
        <v>77</v>
      </c>
      <c r="E35" s="995">
        <v>67.900000000000006</v>
      </c>
      <c r="F35" s="1002">
        <v>0</v>
      </c>
      <c r="G35" s="1003">
        <v>1.91</v>
      </c>
      <c r="H35" s="1003" t="s">
        <v>550</v>
      </c>
      <c r="I35" s="1003">
        <v>65.989999999999995</v>
      </c>
      <c r="J35" s="1004">
        <v>67.87</v>
      </c>
      <c r="K35" s="1004">
        <v>0.08</v>
      </c>
      <c r="L35" s="1004">
        <v>65.959999999999994</v>
      </c>
      <c r="M35" s="1004">
        <v>3553.4</v>
      </c>
      <c r="N35" s="955"/>
    </row>
    <row r="36" spans="2:14" ht="26.25" thickBot="1" x14ac:dyDescent="0.3">
      <c r="B36" s="971" t="s">
        <v>579</v>
      </c>
      <c r="C36" s="972" t="s">
        <v>78</v>
      </c>
      <c r="D36" s="973" t="s">
        <v>79</v>
      </c>
      <c r="E36" s="987" t="s">
        <v>550</v>
      </c>
      <c r="F36" s="977" t="s">
        <v>550</v>
      </c>
      <c r="G36" s="977" t="s">
        <v>550</v>
      </c>
      <c r="H36" s="977" t="s">
        <v>550</v>
      </c>
      <c r="I36" s="977" t="s">
        <v>550</v>
      </c>
      <c r="J36" s="979" t="s">
        <v>550</v>
      </c>
      <c r="K36" s="979" t="s">
        <v>550</v>
      </c>
      <c r="L36" s="977" t="s">
        <v>550</v>
      </c>
      <c r="M36" s="977" t="s">
        <v>550</v>
      </c>
      <c r="N36" s="955"/>
    </row>
    <row r="37" spans="2:14" ht="15.75" thickBot="1" x14ac:dyDescent="0.3">
      <c r="B37" s="971" t="s">
        <v>580</v>
      </c>
      <c r="C37" s="972" t="s">
        <v>80</v>
      </c>
      <c r="D37" s="973" t="s">
        <v>81</v>
      </c>
      <c r="E37" s="987">
        <v>0</v>
      </c>
      <c r="F37" s="977">
        <v>0</v>
      </c>
      <c r="G37" s="977">
        <v>3.03</v>
      </c>
      <c r="H37" s="977" t="s">
        <v>550</v>
      </c>
      <c r="I37" s="977">
        <v>-3.03</v>
      </c>
      <c r="J37" s="979">
        <v>2.88</v>
      </c>
      <c r="K37" s="979">
        <v>0</v>
      </c>
      <c r="L37" s="979">
        <v>-0.15</v>
      </c>
      <c r="M37" s="979">
        <v>95.1</v>
      </c>
      <c r="N37" s="955"/>
    </row>
    <row r="38" spans="2:14" ht="39" thickBot="1" x14ac:dyDescent="0.3">
      <c r="B38" s="971" t="s">
        <v>581</v>
      </c>
      <c r="C38" s="972" t="s">
        <v>82</v>
      </c>
      <c r="D38" s="973" t="s">
        <v>83</v>
      </c>
      <c r="E38" s="986">
        <v>60.9</v>
      </c>
      <c r="F38" s="975">
        <v>7.0000000000000007E-2</v>
      </c>
      <c r="G38" s="977">
        <v>53.4</v>
      </c>
      <c r="H38" s="977">
        <v>0.06</v>
      </c>
      <c r="I38" s="977">
        <v>7.5</v>
      </c>
      <c r="J38" s="979">
        <v>60.89</v>
      </c>
      <c r="K38" s="979">
        <v>7.0000000000000007E-2</v>
      </c>
      <c r="L38" s="979">
        <v>7.49</v>
      </c>
      <c r="M38" s="979">
        <v>114.03</v>
      </c>
      <c r="N38" s="955"/>
    </row>
    <row r="39" spans="2:14" ht="15.75" thickBot="1" x14ac:dyDescent="0.3">
      <c r="B39" s="971" t="s">
        <v>206</v>
      </c>
      <c r="C39" s="1001" t="s">
        <v>84</v>
      </c>
      <c r="D39" s="973" t="s">
        <v>85</v>
      </c>
      <c r="E39" s="986">
        <v>0.3</v>
      </c>
      <c r="F39" s="975">
        <v>0</v>
      </c>
      <c r="G39" s="977">
        <v>42.77</v>
      </c>
      <c r="H39" s="977">
        <v>0.05</v>
      </c>
      <c r="I39" s="977">
        <v>-42.47</v>
      </c>
      <c r="J39" s="979">
        <v>50.95</v>
      </c>
      <c r="K39" s="979">
        <v>0.06</v>
      </c>
      <c r="L39" s="979">
        <v>8.18</v>
      </c>
      <c r="M39" s="979">
        <v>119.12</v>
      </c>
      <c r="N39" s="955"/>
    </row>
    <row r="40" spans="2:14" ht="15.75" thickBot="1" x14ac:dyDescent="0.3">
      <c r="B40" s="971" t="s">
        <v>582</v>
      </c>
      <c r="C40" s="972" t="s">
        <v>86</v>
      </c>
      <c r="D40" s="973" t="s">
        <v>87</v>
      </c>
      <c r="E40" s="987">
        <v>0</v>
      </c>
      <c r="F40" s="977">
        <v>0</v>
      </c>
      <c r="G40" s="977">
        <v>3.75</v>
      </c>
      <c r="H40" s="977" t="s">
        <v>550</v>
      </c>
      <c r="I40" s="977">
        <v>-3.75</v>
      </c>
      <c r="J40" s="979">
        <v>0.74</v>
      </c>
      <c r="K40" s="979">
        <v>0</v>
      </c>
      <c r="L40" s="979">
        <v>-3.01</v>
      </c>
      <c r="M40" s="979">
        <v>19.73</v>
      </c>
      <c r="N40" s="955"/>
    </row>
    <row r="41" spans="2:14" ht="15.75" thickBot="1" x14ac:dyDescent="0.3">
      <c r="B41" s="971" t="s">
        <v>584</v>
      </c>
      <c r="C41" s="972" t="s">
        <v>90</v>
      </c>
      <c r="D41" s="973" t="s">
        <v>91</v>
      </c>
      <c r="E41" s="987" t="s">
        <v>550</v>
      </c>
      <c r="F41" s="977" t="s">
        <v>550</v>
      </c>
      <c r="G41" s="977" t="s">
        <v>550</v>
      </c>
      <c r="H41" s="977" t="s">
        <v>550</v>
      </c>
      <c r="I41" s="977" t="s">
        <v>550</v>
      </c>
      <c r="J41" s="977" t="s">
        <v>550</v>
      </c>
      <c r="K41" s="977" t="s">
        <v>550</v>
      </c>
      <c r="L41" s="977" t="s">
        <v>550</v>
      </c>
      <c r="M41" s="977" t="s">
        <v>550</v>
      </c>
      <c r="N41" s="955"/>
    </row>
    <row r="42" spans="2:14" ht="26.25" thickBot="1" x14ac:dyDescent="0.3">
      <c r="B42" s="971" t="s">
        <v>585</v>
      </c>
      <c r="C42" s="972" t="s">
        <v>92</v>
      </c>
      <c r="D42" s="973" t="s">
        <v>93</v>
      </c>
      <c r="E42" s="974">
        <v>2032.1</v>
      </c>
      <c r="F42" s="975">
        <v>2.34</v>
      </c>
      <c r="G42" s="976">
        <v>1705.92</v>
      </c>
      <c r="H42" s="977">
        <v>1.96</v>
      </c>
      <c r="I42" s="977">
        <v>326.18</v>
      </c>
      <c r="J42" s="978">
        <v>2020.05</v>
      </c>
      <c r="K42" s="979">
        <v>2.33</v>
      </c>
      <c r="L42" s="979">
        <v>314.13</v>
      </c>
      <c r="M42" s="979">
        <v>118.41</v>
      </c>
      <c r="N42" s="955"/>
    </row>
    <row r="43" spans="2:14" ht="26.25" thickBot="1" x14ac:dyDescent="0.3">
      <c r="B43" s="971" t="s">
        <v>586</v>
      </c>
      <c r="C43" s="972" t="s">
        <v>94</v>
      </c>
      <c r="D43" s="973" t="s">
        <v>95</v>
      </c>
      <c r="E43" s="986">
        <v>17.399999999999999</v>
      </c>
      <c r="F43" s="975">
        <v>0.02</v>
      </c>
      <c r="G43" s="977">
        <v>17.440000000000001</v>
      </c>
      <c r="H43" s="977">
        <v>0.02</v>
      </c>
      <c r="I43" s="977">
        <v>-0.04</v>
      </c>
      <c r="J43" s="979">
        <v>17.36</v>
      </c>
      <c r="K43" s="979">
        <v>0.02</v>
      </c>
      <c r="L43" s="979">
        <v>-0.08</v>
      </c>
      <c r="M43" s="979">
        <v>99.52</v>
      </c>
      <c r="N43" s="955"/>
    </row>
    <row r="44" spans="2:14" ht="15.75" thickBot="1" x14ac:dyDescent="0.3">
      <c r="B44" s="971" t="s">
        <v>587</v>
      </c>
      <c r="C44" s="972" t="s">
        <v>96</v>
      </c>
      <c r="D44" s="973" t="s">
        <v>97</v>
      </c>
      <c r="E44" s="987">
        <v>0</v>
      </c>
      <c r="F44" s="977">
        <v>0</v>
      </c>
      <c r="G44" s="977" t="s">
        <v>550</v>
      </c>
      <c r="H44" s="977" t="s">
        <v>550</v>
      </c>
      <c r="I44" s="977">
        <v>0</v>
      </c>
      <c r="J44" s="979">
        <v>0</v>
      </c>
      <c r="K44" s="977" t="s">
        <v>550</v>
      </c>
      <c r="L44" s="977" t="s">
        <v>550</v>
      </c>
      <c r="M44" s="977" t="s">
        <v>550</v>
      </c>
      <c r="N44" s="955"/>
    </row>
    <row r="45" spans="2:14" ht="15.75" thickBot="1" x14ac:dyDescent="0.3">
      <c r="B45" s="962">
        <v>3</v>
      </c>
      <c r="C45" s="963" t="s">
        <v>98</v>
      </c>
      <c r="D45" s="964" t="s">
        <v>99</v>
      </c>
      <c r="E45" s="1005">
        <v>2966.6</v>
      </c>
      <c r="F45" s="989">
        <v>3.42</v>
      </c>
      <c r="G45" s="990">
        <v>3510.73</v>
      </c>
      <c r="H45" s="991">
        <v>4.04</v>
      </c>
      <c r="I45" s="991">
        <v>-544.13</v>
      </c>
      <c r="J45" s="992">
        <v>2966.56</v>
      </c>
      <c r="K45" s="993">
        <v>3.42</v>
      </c>
      <c r="L45" s="993">
        <v>-544.16999999999996</v>
      </c>
      <c r="M45" s="993">
        <v>84.5</v>
      </c>
      <c r="N45" s="955"/>
    </row>
  </sheetData>
  <mergeCells count="17">
    <mergeCell ref="H5:H6"/>
    <mergeCell ref="I5:I6"/>
    <mergeCell ref="J5:J6"/>
    <mergeCell ref="K5:K6"/>
    <mergeCell ref="L5:L6"/>
    <mergeCell ref="B2:M2"/>
    <mergeCell ref="B4:B6"/>
    <mergeCell ref="C4:C6"/>
    <mergeCell ref="D4:D6"/>
    <mergeCell ref="E4:F4"/>
    <mergeCell ref="G4:H4"/>
    <mergeCell ref="J4:K4"/>
    <mergeCell ref="L4:M4"/>
    <mergeCell ref="E5:E6"/>
    <mergeCell ref="F5:F6"/>
    <mergeCell ref="M5:M6"/>
    <mergeCell ref="G5:G6"/>
  </mergeCells>
  <pageMargins left="0.7" right="0.7" top="0.75" bottom="0.75" header="0.3" footer="0.3"/>
  <pageSetup paperSize="9" scale="6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70" zoomScaleNormal="70" workbookViewId="0">
      <pane xSplit="3" ySplit="7" topLeftCell="G8" activePane="bottomRight" state="frozen"/>
      <selection activeCell="L20" sqref="L20"/>
      <selection pane="topRight" activeCell="L20" sqref="L20"/>
      <selection pane="bottomLeft" activeCell="L20" sqref="L20"/>
      <selection pane="bottomRight" activeCell="B8" sqref="B8"/>
    </sheetView>
  </sheetViews>
  <sheetFormatPr defaultColWidth="11.42578125" defaultRowHeight="15.75" x14ac:dyDescent="0.25"/>
  <cols>
    <col min="1" max="1" width="6.140625" style="76" customWidth="1"/>
    <col min="2" max="2" width="40.28515625" style="76" customWidth="1"/>
    <col min="3" max="3" width="7.85546875" style="76" customWidth="1"/>
    <col min="4" max="4" width="3" style="76" hidden="1" customWidth="1"/>
    <col min="5" max="5" width="5.28515625" style="76" hidden="1" customWidth="1"/>
    <col min="6" max="6" width="0.85546875" style="76" hidden="1" customWidth="1"/>
    <col min="7" max="7" width="13.28515625" style="146" customWidth="1"/>
    <col min="8" max="8" width="7.7109375" style="146" customWidth="1"/>
    <col min="9" max="9" width="13.42578125" style="76" customWidth="1"/>
    <col min="10" max="10" width="13.28515625" style="76" customWidth="1"/>
    <col min="11" max="12" width="14.140625" style="76" customWidth="1"/>
    <col min="13" max="13" width="14.42578125" style="76" customWidth="1"/>
    <col min="14" max="14" width="13.28515625" style="76" customWidth="1"/>
    <col min="15" max="15" width="15" style="76" customWidth="1"/>
    <col min="16" max="16" width="14.42578125" style="76" customWidth="1"/>
    <col min="17" max="17" width="15" style="76" customWidth="1"/>
    <col min="18" max="18" width="11.42578125" style="147" customWidth="1"/>
    <col min="19" max="16384" width="11.42578125" style="76"/>
  </cols>
  <sheetData>
    <row r="1" spans="1:18" x14ac:dyDescent="0.25">
      <c r="A1" s="145" t="s">
        <v>4</v>
      </c>
      <c r="O1" s="79"/>
    </row>
    <row r="2" spans="1:18" ht="23.25" x14ac:dyDescent="0.25">
      <c r="A2" s="1085" t="s">
        <v>321</v>
      </c>
      <c r="B2" s="1085"/>
      <c r="C2" s="1085"/>
      <c r="D2" s="1085"/>
      <c r="E2" s="1085"/>
      <c r="F2" s="1085"/>
      <c r="G2" s="1085"/>
      <c r="H2" s="1085"/>
      <c r="I2" s="1085"/>
      <c r="J2" s="1085"/>
      <c r="K2" s="1085"/>
      <c r="L2" s="1085"/>
      <c r="M2" s="1085"/>
      <c r="N2" s="1085"/>
      <c r="O2" s="1085"/>
      <c r="P2" s="1085"/>
      <c r="Q2" s="1085"/>
    </row>
    <row r="3" spans="1:18" ht="34.5" customHeight="1" thickBot="1" x14ac:dyDescent="0.3">
      <c r="A3" s="1086" t="str">
        <f>"CỦA "&amp;Title!A3</f>
        <v>CỦA HUYỆN IA PA - TỈNH GIA LAI</v>
      </c>
      <c r="B3" s="1086"/>
      <c r="C3" s="1086"/>
      <c r="D3" s="1086"/>
      <c r="E3" s="1086"/>
      <c r="F3" s="1086"/>
      <c r="G3" s="1086"/>
      <c r="H3" s="1086"/>
      <c r="I3" s="1086"/>
      <c r="J3" s="1086"/>
      <c r="K3" s="1086"/>
      <c r="L3" s="1086"/>
      <c r="M3" s="1086"/>
      <c r="N3" s="1086"/>
      <c r="O3" s="1086"/>
      <c r="P3" s="1086"/>
      <c r="Q3" s="1086"/>
    </row>
    <row r="4" spans="1:18" ht="16.5" hidden="1" thickBot="1" x14ac:dyDescent="0.3">
      <c r="A4" s="1087" t="s">
        <v>16</v>
      </c>
      <c r="B4" s="1087"/>
      <c r="C4" s="1087"/>
      <c r="D4" s="1087"/>
      <c r="E4" s="1087"/>
      <c r="F4" s="1087"/>
      <c r="G4" s="1087"/>
      <c r="H4" s="1087"/>
      <c r="I4" s="1087"/>
      <c r="J4" s="1087"/>
      <c r="K4" s="1087"/>
      <c r="L4" s="1087"/>
      <c r="M4" s="1087"/>
      <c r="N4" s="1087"/>
      <c r="O4" s="1087"/>
      <c r="P4" s="1087"/>
      <c r="Q4" s="1087"/>
    </row>
    <row r="5" spans="1:18" s="75" customFormat="1" ht="22.5" customHeight="1" x14ac:dyDescent="0.25">
      <c r="A5" s="1088" t="s">
        <v>0</v>
      </c>
      <c r="B5" s="1090" t="s">
        <v>17</v>
      </c>
      <c r="C5" s="1090" t="s">
        <v>18</v>
      </c>
      <c r="D5" s="1094" t="s">
        <v>597</v>
      </c>
      <c r="E5" s="1095"/>
      <c r="F5" s="1110"/>
      <c r="G5" s="1109" t="s">
        <v>274</v>
      </c>
      <c r="H5" s="1109"/>
      <c r="I5" s="1090" t="s">
        <v>20</v>
      </c>
      <c r="J5" s="1090"/>
      <c r="K5" s="1090"/>
      <c r="L5" s="1090"/>
      <c r="M5" s="1090"/>
      <c r="N5" s="1090"/>
      <c r="O5" s="1090"/>
      <c r="P5" s="1090"/>
      <c r="Q5" s="1090"/>
      <c r="R5" s="74"/>
    </row>
    <row r="6" spans="1:18" s="75" customFormat="1" ht="30" x14ac:dyDescent="0.25">
      <c r="A6" s="1089"/>
      <c r="B6" s="1091"/>
      <c r="C6" s="1091"/>
      <c r="D6" s="1060">
        <v>2005</v>
      </c>
      <c r="E6" s="1060">
        <v>2010</v>
      </c>
      <c r="F6" s="1060">
        <v>2015</v>
      </c>
      <c r="G6" s="285" t="s">
        <v>162</v>
      </c>
      <c r="H6" s="285" t="s">
        <v>202</v>
      </c>
      <c r="I6" s="1061" t="str">
        <f>'[1]Land use demand'!E4</f>
        <v>Xã Ia Trốk</v>
      </c>
      <c r="J6" s="1061" t="str">
        <f>'[1]Land use demand'!F4</f>
        <v>Xã Ia Mrơn</v>
      </c>
      <c r="K6" s="1061" t="str">
        <f>'[1]Land use demand'!G4</f>
        <v>Xã Kim Tân</v>
      </c>
      <c r="L6" s="1061" t="str">
        <f>'[1]Land use demand'!H4</f>
        <v>Xã Chư Răng</v>
      </c>
      <c r="M6" s="1061" t="str">
        <f>'[1]Land use demand'!I4</f>
        <v>Xã Pờ Tó</v>
      </c>
      <c r="N6" s="1061" t="str">
        <f>'[1]Land use demand'!J4</f>
        <v>Xã Ia Broai</v>
      </c>
      <c r="O6" s="1061" t="str">
        <f>'[1]Land use demand'!K4</f>
        <v>Xã Ia Tul</v>
      </c>
      <c r="P6" s="1061" t="str">
        <f>'[1]Land use demand'!L4</f>
        <v>Xã Ia KDăm</v>
      </c>
      <c r="Q6" s="1061" t="str">
        <f>'[1]Land use demand'!M4</f>
        <v>Xã Chư Mố</v>
      </c>
      <c r="R6" s="148"/>
    </row>
    <row r="7" spans="1:18" s="153" customFormat="1" ht="11.25" x14ac:dyDescent="0.2">
      <c r="A7" s="149" t="s">
        <v>190</v>
      </c>
      <c r="B7" s="77" t="s">
        <v>191</v>
      </c>
      <c r="C7" s="77" t="s">
        <v>192</v>
      </c>
      <c r="D7" s="77"/>
      <c r="E7" s="77"/>
      <c r="F7" s="77"/>
      <c r="G7" s="150" t="s">
        <v>21</v>
      </c>
      <c r="H7" s="150"/>
      <c r="I7" s="77" t="s">
        <v>175</v>
      </c>
      <c r="J7" s="77" t="s">
        <v>176</v>
      </c>
      <c r="K7" s="77" t="s">
        <v>177</v>
      </c>
      <c r="L7" s="77" t="s">
        <v>178</v>
      </c>
      <c r="M7" s="77" t="s">
        <v>179</v>
      </c>
      <c r="N7" s="77" t="s">
        <v>180</v>
      </c>
      <c r="O7" s="77" t="s">
        <v>181</v>
      </c>
      <c r="P7" s="77" t="s">
        <v>182</v>
      </c>
      <c r="Q7" s="77" t="s">
        <v>183</v>
      </c>
      <c r="R7" s="152"/>
    </row>
    <row r="8" spans="1:18" s="153" customFormat="1" ht="18" customHeight="1" x14ac:dyDescent="0.2">
      <c r="A8" s="149"/>
      <c r="B8" s="379" t="s">
        <v>634</v>
      </c>
      <c r="C8" s="77"/>
      <c r="D8" s="77"/>
      <c r="E8" s="77"/>
      <c r="F8" s="77"/>
      <c r="G8" s="285">
        <f>G9+G20+G58</f>
        <v>86859.540945999994</v>
      </c>
      <c r="H8" s="285"/>
      <c r="I8" s="1065">
        <f t="shared" ref="I8:Q8" si="0">I9+I20+I58</f>
        <v>2247.6321969999999</v>
      </c>
      <c r="J8" s="1065">
        <f t="shared" si="0"/>
        <v>3185.9288920000008</v>
      </c>
      <c r="K8" s="1065">
        <f t="shared" si="0"/>
        <v>4885.0864169999986</v>
      </c>
      <c r="L8" s="1065">
        <f t="shared" si="0"/>
        <v>4456.4292290000012</v>
      </c>
      <c r="M8" s="1065">
        <f t="shared" si="0"/>
        <v>13333.280651000003</v>
      </c>
      <c r="N8" s="1065">
        <f t="shared" si="0"/>
        <v>2711.7363819999996</v>
      </c>
      <c r="O8" s="1065">
        <f t="shared" si="0"/>
        <v>26742.295646999999</v>
      </c>
      <c r="P8" s="1065">
        <f t="shared" si="0"/>
        <v>11402.673037999999</v>
      </c>
      <c r="Q8" s="1065">
        <f t="shared" si="0"/>
        <v>17894.478492999999</v>
      </c>
      <c r="R8" s="152"/>
    </row>
    <row r="9" spans="1:18" s="158" customFormat="1" ht="21" customHeight="1" x14ac:dyDescent="0.25">
      <c r="A9" s="154">
        <v>1</v>
      </c>
      <c r="B9" s="155" t="s">
        <v>22</v>
      </c>
      <c r="C9" s="156" t="s">
        <v>23</v>
      </c>
      <c r="D9" s="87">
        <f>SUM(D10:D19)-D11</f>
        <v>0</v>
      </c>
      <c r="E9" s="87">
        <f>SUM(E10:E19)-E11</f>
        <v>0</v>
      </c>
      <c r="F9" s="87">
        <f>SUM(F10:F19)-F11</f>
        <v>0</v>
      </c>
      <c r="G9" s="87">
        <f>SUM(G10:G19)-G11</f>
        <v>79949.540271999998</v>
      </c>
      <c r="H9" s="87">
        <f t="shared" ref="H9:H19" si="1">G9/$G$65*100</f>
        <v>92.044624094917182</v>
      </c>
      <c r="I9" s="39">
        <f t="shared" ref="I9:Q9" si="2">SUM(I10:I19)-I11</f>
        <v>1821.382196</v>
      </c>
      <c r="J9" s="39">
        <f t="shared" si="2"/>
        <v>2740.6047060000005</v>
      </c>
      <c r="K9" s="39">
        <f t="shared" si="2"/>
        <v>4437.0593409999992</v>
      </c>
      <c r="L9" s="39">
        <f t="shared" si="2"/>
        <v>4143.4391780000005</v>
      </c>
      <c r="M9" s="39">
        <f t="shared" si="2"/>
        <v>12267.334266000002</v>
      </c>
      <c r="N9" s="39">
        <f t="shared" si="2"/>
        <v>2373.5712039999999</v>
      </c>
      <c r="O9" s="39">
        <f t="shared" si="2"/>
        <v>24713.802525999999</v>
      </c>
      <c r="P9" s="39">
        <f t="shared" si="2"/>
        <v>10786.624777999999</v>
      </c>
      <c r="Q9" s="39">
        <f t="shared" si="2"/>
        <v>16665.722076999999</v>
      </c>
      <c r="R9" s="157"/>
    </row>
    <row r="10" spans="1:18" s="75" customFormat="1" ht="22.5" customHeight="1" x14ac:dyDescent="0.25">
      <c r="A10" s="71">
        <v>1.1000000000000001</v>
      </c>
      <c r="B10" s="72" t="s">
        <v>24</v>
      </c>
      <c r="C10" s="73" t="s">
        <v>25</v>
      </c>
      <c r="D10" s="73"/>
      <c r="E10" s="73"/>
      <c r="F10" s="73"/>
      <c r="G10" s="90">
        <f t="shared" ref="G10:G16" si="3">SUM(I10:Q10)</f>
        <v>7229.464798</v>
      </c>
      <c r="H10" s="90">
        <f t="shared" si="1"/>
        <v>8.3231669309847813</v>
      </c>
      <c r="I10" s="19">
        <f>'[1]1_Xa Ia Trok'!$D$9</f>
        <v>1004.2447979999999</v>
      </c>
      <c r="J10" s="19">
        <f>'[1]2_Xa Ia Mron'!$D$9</f>
        <v>1048.74</v>
      </c>
      <c r="K10" s="19">
        <f>'[1]3_Xa Kim Tan'!$D$9</f>
        <v>487.85</v>
      </c>
      <c r="L10" s="19">
        <f>'[1]4_Xa Chu Rang'!$D$9</f>
        <v>845.29</v>
      </c>
      <c r="M10" s="19">
        <f>'[1]5_Xa Po To'!$D$9</f>
        <v>1005</v>
      </c>
      <c r="N10" s="19">
        <f>'[1]6_Xa Ia Broai'!$D$9</f>
        <v>452.04</v>
      </c>
      <c r="O10" s="19">
        <f>'[1]7_Xa Ia Tul'!$D$9</f>
        <v>466.37</v>
      </c>
      <c r="P10" s="19">
        <f>'[1]9_Xa Ia KDam'!$D$9</f>
        <v>666.09</v>
      </c>
      <c r="Q10" s="19">
        <f>'[1]8_Xa Chu Mo'!$D$9</f>
        <v>1253.8399999999999</v>
      </c>
      <c r="R10" s="74"/>
    </row>
    <row r="11" spans="1:18" s="75" customFormat="1" ht="26.25" customHeight="1" x14ac:dyDescent="0.25">
      <c r="A11" s="71"/>
      <c r="B11" s="159" t="s">
        <v>635</v>
      </c>
      <c r="C11" s="160" t="s">
        <v>27</v>
      </c>
      <c r="D11" s="160"/>
      <c r="E11" s="160"/>
      <c r="F11" s="160"/>
      <c r="G11" s="90">
        <f t="shared" si="3"/>
        <v>3499.2540020000001</v>
      </c>
      <c r="H11" s="90">
        <f t="shared" si="1"/>
        <v>4.0286350381870344</v>
      </c>
      <c r="I11" s="19">
        <f>'[1]1_Xa Ia Trok'!$D$10</f>
        <v>834.95123599999999</v>
      </c>
      <c r="J11" s="19">
        <f>'[1]2_Xa Ia Mron'!$D$10</f>
        <v>769.86259900000005</v>
      </c>
      <c r="K11" s="19">
        <f>'[1]3_Xa Kim Tan'!$D$10</f>
        <v>127.430127</v>
      </c>
      <c r="L11" s="19">
        <f>'[1]4_Xa Chu Rang'!$D$10</f>
        <v>242.65623600000001</v>
      </c>
      <c r="M11" s="19">
        <f>'[1]5_Xa Po To'!$D$10</f>
        <v>244.43621200000001</v>
      </c>
      <c r="N11" s="19">
        <f>'[1]6_Xa Ia Broai'!$D$10</f>
        <v>317.298475</v>
      </c>
      <c r="O11" s="19">
        <f>'[1]7_Xa Ia Tul'!$D$10</f>
        <v>464.06341300000003</v>
      </c>
      <c r="P11" s="19">
        <f>'[1]9_Xa Ia KDam'!$D$10</f>
        <v>219.80140499999999</v>
      </c>
      <c r="Q11" s="19">
        <f>'[1]8_Xa Chu Mo'!$D$10</f>
        <v>278.754299</v>
      </c>
      <c r="R11" s="74"/>
    </row>
    <row r="12" spans="1:18" s="75" customFormat="1" ht="24.75" customHeight="1" x14ac:dyDescent="0.25">
      <c r="A12" s="71">
        <v>1.2</v>
      </c>
      <c r="B12" s="72" t="s">
        <v>28</v>
      </c>
      <c r="C12" s="73" t="s">
        <v>29</v>
      </c>
      <c r="D12" s="73"/>
      <c r="E12" s="73"/>
      <c r="F12" s="73"/>
      <c r="G12" s="90">
        <f t="shared" si="3"/>
        <v>22548.647397999997</v>
      </c>
      <c r="H12" s="90">
        <f t="shared" si="1"/>
        <v>25.959896286290707</v>
      </c>
      <c r="I12" s="19">
        <f>'[1]1_Xa Ia Trok'!$D$11</f>
        <v>707.847398</v>
      </c>
      <c r="J12" s="19">
        <f>'[1]2_Xa Ia Mron'!$D$11</f>
        <v>1234.06</v>
      </c>
      <c r="K12" s="19">
        <f>'[1]3_Xa Kim Tan'!$D$11</f>
        <v>2950.22</v>
      </c>
      <c r="L12" s="19">
        <f>'[1]4_Xa Chu Rang'!$D$11</f>
        <v>2617.75</v>
      </c>
      <c r="M12" s="19">
        <f>'[1]5_Xa Po To'!$D$11</f>
        <v>7471.1</v>
      </c>
      <c r="N12" s="19">
        <f>'[1]6_Xa Ia Broai'!$D$11</f>
        <v>1017.51</v>
      </c>
      <c r="O12" s="19">
        <f>'[1]7_Xa Ia Tul'!$D$11</f>
        <v>1556.09</v>
      </c>
      <c r="P12" s="19">
        <f>'[1]9_Xa Ia KDam'!$D$11</f>
        <v>3095.08</v>
      </c>
      <c r="Q12" s="19">
        <f>'[1]8_Xa Chu Mo'!$D$11</f>
        <v>1898.99</v>
      </c>
      <c r="R12" s="74"/>
    </row>
    <row r="13" spans="1:18" s="75" customFormat="1" ht="25.5" customHeight="1" x14ac:dyDescent="0.25">
      <c r="A13" s="71">
        <v>1.3</v>
      </c>
      <c r="B13" s="72" t="s">
        <v>30</v>
      </c>
      <c r="C13" s="73" t="s">
        <v>31</v>
      </c>
      <c r="D13" s="73"/>
      <c r="E13" s="73"/>
      <c r="F13" s="73"/>
      <c r="G13" s="90">
        <f t="shared" si="3"/>
        <v>3836.9000000000005</v>
      </c>
      <c r="H13" s="90">
        <f t="shared" si="1"/>
        <v>4.4173614630961664</v>
      </c>
      <c r="I13" s="19">
        <f>'[1]1_Xa Ia Trok'!$D$12</f>
        <v>109.29</v>
      </c>
      <c r="J13" s="19">
        <f>'[1]2_Xa Ia Mron'!$D$12</f>
        <v>440.8</v>
      </c>
      <c r="K13" s="19">
        <f>'[1]3_Xa Kim Tan'!$D$12</f>
        <v>525.54999999999995</v>
      </c>
      <c r="L13" s="19">
        <f>'[1]4_Xa Chu Rang'!$D$12</f>
        <v>111.03</v>
      </c>
      <c r="M13" s="19">
        <f>'[1]5_Xa Po To'!$D$12</f>
        <v>1710.13</v>
      </c>
      <c r="N13" s="19">
        <f>'[1]6_Xa Ia Broai'!$D$12</f>
        <v>120.67</v>
      </c>
      <c r="O13" s="19">
        <f>'[1]7_Xa Ia Tul'!$D$12</f>
        <v>173.15</v>
      </c>
      <c r="P13" s="19">
        <f>'[1]9_Xa Ia KDam'!$D$12</f>
        <v>223.17</v>
      </c>
      <c r="Q13" s="19">
        <f>'[1]8_Xa Chu Mo'!$D$12</f>
        <v>423.11</v>
      </c>
      <c r="R13" s="74"/>
    </row>
    <row r="14" spans="1:18" s="75" customFormat="1" ht="23.25" customHeight="1" x14ac:dyDescent="0.25">
      <c r="A14" s="71">
        <v>1.4</v>
      </c>
      <c r="B14" s="72" t="s">
        <v>32</v>
      </c>
      <c r="C14" s="73" t="s">
        <v>33</v>
      </c>
      <c r="D14" s="73"/>
      <c r="E14" s="73"/>
      <c r="F14" s="73"/>
      <c r="G14" s="90">
        <f t="shared" si="3"/>
        <v>5168.4040290000003</v>
      </c>
      <c r="H14" s="90">
        <f t="shared" si="1"/>
        <v>5.9503007071895437</v>
      </c>
      <c r="I14" s="19">
        <f>'[1]1_Xa Ia Trok'!$D$13</f>
        <v>0</v>
      </c>
      <c r="J14" s="19">
        <f>'[1]2_Xa Ia Mron'!$D$13</f>
        <v>0</v>
      </c>
      <c r="K14" s="19">
        <f>'[1]3_Xa Kim Tan'!$D$13</f>
        <v>299.72732000000002</v>
      </c>
      <c r="L14" s="19">
        <f>'[1]4_Xa Chu Rang'!$D$13</f>
        <v>4.109178</v>
      </c>
      <c r="M14" s="19">
        <f>'[1]5_Xa Po To'!$D$13</f>
        <v>0</v>
      </c>
      <c r="N14" s="19">
        <f>'[1]6_Xa Ia Broai'!$D$13</f>
        <v>0</v>
      </c>
      <c r="O14" s="19">
        <f>'[1]7_Xa Ia Tul'!$D$13</f>
        <v>760.42424800000003</v>
      </c>
      <c r="P14" s="19">
        <f>'[1]9_Xa Ia KDam'!$D$13</f>
        <v>2679.4885220000001</v>
      </c>
      <c r="Q14" s="19">
        <f>'[1]8_Xa Chu Mo'!$D$13</f>
        <v>1424.654761</v>
      </c>
      <c r="R14" s="74"/>
    </row>
    <row r="15" spans="1:18" s="75" customFormat="1" ht="21.75" customHeight="1" x14ac:dyDescent="0.25">
      <c r="A15" s="71">
        <v>1.5</v>
      </c>
      <c r="B15" s="72" t="s">
        <v>34</v>
      </c>
      <c r="C15" s="73" t="s">
        <v>35</v>
      </c>
      <c r="D15" s="73"/>
      <c r="E15" s="73"/>
      <c r="F15" s="73"/>
      <c r="G15" s="90">
        <f t="shared" si="3"/>
        <v>0</v>
      </c>
      <c r="H15" s="90">
        <f t="shared" si="1"/>
        <v>0</v>
      </c>
      <c r="I15" s="19">
        <f>'[1]1_Xa Ia Trok'!$D$14</f>
        <v>0</v>
      </c>
      <c r="J15" s="19">
        <f>'[1]2_Xa Ia Mron'!$D$14</f>
        <v>0</v>
      </c>
      <c r="K15" s="19">
        <f>'[1]3_Xa Kim Tan'!$D$14</f>
        <v>0</v>
      </c>
      <c r="L15" s="19">
        <f>'[1]4_Xa Chu Rang'!$D$14</f>
        <v>0</v>
      </c>
      <c r="M15" s="19">
        <f>'[1]5_Xa Po To'!$D$14</f>
        <v>0</v>
      </c>
      <c r="N15" s="19">
        <f>'[1]6_Xa Ia Broai'!$D$14</f>
        <v>0</v>
      </c>
      <c r="O15" s="19">
        <f>'[1]7_Xa Ia Tul'!$D$14</f>
        <v>0</v>
      </c>
      <c r="P15" s="19">
        <f>'[1]9_Xa Ia KDam'!$D$14</f>
        <v>0</v>
      </c>
      <c r="Q15" s="19">
        <f>'[1]8_Xa Chu Mo'!$D$14</f>
        <v>0</v>
      </c>
      <c r="R15" s="74"/>
    </row>
    <row r="16" spans="1:18" s="75" customFormat="1" ht="26.25" customHeight="1" x14ac:dyDescent="0.25">
      <c r="A16" s="71">
        <v>1.6</v>
      </c>
      <c r="B16" s="72" t="s">
        <v>36</v>
      </c>
      <c r="C16" s="73" t="s">
        <v>37</v>
      </c>
      <c r="D16" s="73"/>
      <c r="E16" s="73"/>
      <c r="F16" s="73"/>
      <c r="G16" s="90">
        <f t="shared" si="3"/>
        <v>41041.184689000002</v>
      </c>
      <c r="H16" s="90">
        <f t="shared" si="1"/>
        <v>47.250058027313976</v>
      </c>
      <c r="I16" s="19">
        <f>'[1]1_Xa Ia Trok'!$D$15</f>
        <v>0</v>
      </c>
      <c r="J16" s="19">
        <f>'[1]2_Xa Ia Mron'!$D$15</f>
        <v>3.7741039999999999</v>
      </c>
      <c r="K16" s="19">
        <f>'[1]3_Xa Kim Tan'!$D$15</f>
        <v>155.11844199999999</v>
      </c>
      <c r="L16" s="19">
        <f>'[1]4_Xa Chu Rang'!$D$15</f>
        <v>556.04999999999995</v>
      </c>
      <c r="M16" s="19">
        <f>'[1]5_Xa Po To'!$D$15</f>
        <v>1997.884266</v>
      </c>
      <c r="N16" s="19">
        <f>'[1]6_Xa Ia Broai'!$D$15</f>
        <v>783.11</v>
      </c>
      <c r="O16" s="19">
        <f>'[1]7_Xa Ia Tul'!$D$15</f>
        <v>21757.768278</v>
      </c>
      <c r="P16" s="19">
        <f>'[1]9_Xa Ia KDam'!$D$15</f>
        <v>4122.3522830000002</v>
      </c>
      <c r="Q16" s="19">
        <f>'[1]8_Xa Chu Mo'!$D$15</f>
        <v>11665.127316</v>
      </c>
      <c r="R16" s="74"/>
    </row>
    <row r="17" spans="1:18" s="75" customFormat="1" ht="24.75" customHeight="1" x14ac:dyDescent="0.25">
      <c r="A17" s="71">
        <v>1.7</v>
      </c>
      <c r="B17" s="72" t="s">
        <v>38</v>
      </c>
      <c r="C17" s="73" t="s">
        <v>39</v>
      </c>
      <c r="D17" s="73"/>
      <c r="E17" s="73"/>
      <c r="F17" s="73"/>
      <c r="G17" s="90">
        <f>SUM(I17:Q17)</f>
        <v>43.334575000000001</v>
      </c>
      <c r="H17" s="90">
        <f t="shared" si="1"/>
        <v>4.9890401528486679E-2</v>
      </c>
      <c r="I17" s="19">
        <f>'[1]1_Xa Ia Trok'!$D$16</f>
        <v>0</v>
      </c>
      <c r="J17" s="19">
        <f>'[1]2_Xa Ia Mron'!$D$16</f>
        <v>2.9106019999999999</v>
      </c>
      <c r="K17" s="19">
        <f>'[1]3_Xa Kim Tan'!$D$16</f>
        <v>14.91</v>
      </c>
      <c r="L17" s="19">
        <f>'[1]4_Xa Chu Rang'!$D$16</f>
        <v>9.2100000000000009</v>
      </c>
      <c r="M17" s="19">
        <f>'[1]5_Xa Po To'!$D$16</f>
        <v>15.86</v>
      </c>
      <c r="N17" s="19">
        <f>'[1]6_Xa Ia Broai'!$D$16</f>
        <v>0</v>
      </c>
      <c r="O17" s="19">
        <f>'[1]7_Xa Ia Tul'!$D$16</f>
        <v>0</v>
      </c>
      <c r="P17" s="19">
        <f>'[1]9_Xa Ia KDam'!$D$16</f>
        <v>0.44397300000000001</v>
      </c>
      <c r="Q17" s="19">
        <f>'[1]8_Xa Chu Mo'!$D$16</f>
        <v>0</v>
      </c>
      <c r="R17" s="74"/>
    </row>
    <row r="18" spans="1:18" s="75" customFormat="1" ht="22.5" customHeight="1" x14ac:dyDescent="0.25">
      <c r="A18" s="71">
        <v>1.8</v>
      </c>
      <c r="B18" s="72" t="s">
        <v>40</v>
      </c>
      <c r="C18" s="73" t="s">
        <v>41</v>
      </c>
      <c r="D18" s="73"/>
      <c r="E18" s="73"/>
      <c r="F18" s="73"/>
      <c r="G18" s="90">
        <f>SUM(I18:Q18)</f>
        <v>0</v>
      </c>
      <c r="H18" s="90">
        <f t="shared" si="1"/>
        <v>0</v>
      </c>
      <c r="I18" s="19">
        <f>'[1]1_Xa Ia Trok'!$D$17</f>
        <v>0</v>
      </c>
      <c r="J18" s="19">
        <f>'[1]2_Xa Ia Mron'!$D$17</f>
        <v>0</v>
      </c>
      <c r="K18" s="19">
        <f>'[1]3_Xa Kim Tan'!$D$17</f>
        <v>0</v>
      </c>
      <c r="L18" s="19">
        <f>'[1]4_Xa Chu Rang'!$D$17</f>
        <v>0</v>
      </c>
      <c r="M18" s="19">
        <f>'[1]5_Xa Po To'!$D$17</f>
        <v>0</v>
      </c>
      <c r="N18" s="19">
        <f>'[1]6_Xa Ia Broai'!$D$17</f>
        <v>0</v>
      </c>
      <c r="O18" s="19">
        <f>'[1]7_Xa Ia Tul'!$D$17</f>
        <v>0</v>
      </c>
      <c r="P18" s="19">
        <f>'[1]9_Xa Ia KDam'!$D$17</f>
        <v>0</v>
      </c>
      <c r="Q18" s="19">
        <f>'[1]8_Xa Chu Mo'!$D$17</f>
        <v>0</v>
      </c>
      <c r="R18" s="74"/>
    </row>
    <row r="19" spans="1:18" s="75" customFormat="1" ht="23.25" customHeight="1" x14ac:dyDescent="0.25">
      <c r="A19" s="71">
        <v>1.9</v>
      </c>
      <c r="B19" s="72" t="s">
        <v>42</v>
      </c>
      <c r="C19" s="73" t="s">
        <v>43</v>
      </c>
      <c r="D19" s="73"/>
      <c r="E19" s="73"/>
      <c r="F19" s="73"/>
      <c r="G19" s="90">
        <f>SUM(I19:Q19)</f>
        <v>81.604782999999998</v>
      </c>
      <c r="H19" s="90">
        <f t="shared" si="1"/>
        <v>9.3950278513520058E-2</v>
      </c>
      <c r="I19" s="19">
        <f>'[1]1_Xa Ia Trok'!$D$18</f>
        <v>0</v>
      </c>
      <c r="J19" s="19">
        <f>'[1]2_Xa Ia Mron'!$D$18</f>
        <v>10.32</v>
      </c>
      <c r="K19" s="19">
        <f>'[1]3_Xa Kim Tan'!$D$18</f>
        <v>3.6835789999999999</v>
      </c>
      <c r="L19" s="19">
        <f>'[1]4_Xa Chu Rang'!$D$18</f>
        <v>0</v>
      </c>
      <c r="M19" s="19">
        <f>'[1]5_Xa Po To'!$D$18</f>
        <v>67.36</v>
      </c>
      <c r="N19" s="19">
        <f>'[1]6_Xa Ia Broai'!$D$18</f>
        <v>0.241204</v>
      </c>
      <c r="O19" s="19">
        <f>'[1]7_Xa Ia Tul'!$D$18</f>
        <v>0</v>
      </c>
      <c r="P19" s="19">
        <f>'[1]9_Xa Ia KDam'!$D$18</f>
        <v>0</v>
      </c>
      <c r="Q19" s="19">
        <f>'[1]8_Xa Chu Mo'!$D$18</f>
        <v>0</v>
      </c>
      <c r="R19" s="74"/>
    </row>
    <row r="20" spans="1:18" s="158" customFormat="1" ht="18" customHeight="1" x14ac:dyDescent="0.25">
      <c r="A20" s="154">
        <v>2</v>
      </c>
      <c r="B20" s="155" t="s">
        <v>44</v>
      </c>
      <c r="C20" s="156" t="s">
        <v>45</v>
      </c>
      <c r="D20" s="87">
        <f t="shared" ref="D20:Q20" si="4">D21+D22+D23+D24+D25+D26+D27+D28+D40+D41+D42+D44+D45+D46+D47+D48+D49+D50+D51+D52+D53+D54+D55+D56+D57</f>
        <v>0</v>
      </c>
      <c r="E20" s="87">
        <f t="shared" si="4"/>
        <v>0</v>
      </c>
      <c r="F20" s="87">
        <f t="shared" si="4"/>
        <v>0</v>
      </c>
      <c r="G20" s="87">
        <f t="shared" si="4"/>
        <v>3943.4357470000004</v>
      </c>
      <c r="H20" s="87">
        <f t="shared" si="4"/>
        <v>4.5400143608104573</v>
      </c>
      <c r="I20" s="87">
        <f t="shared" si="4"/>
        <v>425.47487799999999</v>
      </c>
      <c r="J20" s="87">
        <f t="shared" si="4"/>
        <v>435.2094790000001</v>
      </c>
      <c r="K20" s="87">
        <f t="shared" si="4"/>
        <v>424.806242</v>
      </c>
      <c r="L20" s="87">
        <f t="shared" si="4"/>
        <v>286.03983199999999</v>
      </c>
      <c r="M20" s="87">
        <f t="shared" si="4"/>
        <v>825.31413499999996</v>
      </c>
      <c r="N20" s="87">
        <f t="shared" si="4"/>
        <v>311.75602800000001</v>
      </c>
      <c r="O20" s="87">
        <f t="shared" si="4"/>
        <v>360.15108500000002</v>
      </c>
      <c r="P20" s="87">
        <f t="shared" si="4"/>
        <v>463.134997</v>
      </c>
      <c r="Q20" s="87">
        <f t="shared" si="4"/>
        <v>411.54907099999997</v>
      </c>
      <c r="R20" s="157"/>
    </row>
    <row r="21" spans="1:18" s="75" customFormat="1" ht="23.25" customHeight="1" x14ac:dyDescent="0.25">
      <c r="A21" s="71" t="s">
        <v>256</v>
      </c>
      <c r="B21" s="72" t="s">
        <v>46</v>
      </c>
      <c r="C21" s="73" t="s">
        <v>47</v>
      </c>
      <c r="D21" s="73"/>
      <c r="E21" s="73"/>
      <c r="F21" s="73"/>
      <c r="G21" s="90">
        <f t="shared" ref="G21:G28" si="5">SUM(I21:Q21)</f>
        <v>27.571717</v>
      </c>
      <c r="H21" s="90">
        <f t="shared" ref="H21:H28" si="6">G21/$G$65*100</f>
        <v>3.1742875797438931E-2</v>
      </c>
      <c r="I21" s="19">
        <f>'[1]1_Xa Ia Trok'!$D$20</f>
        <v>0</v>
      </c>
      <c r="J21" s="19">
        <f>'[1]2_Xa Ia Mron'!$D$20</f>
        <v>0</v>
      </c>
      <c r="K21" s="19">
        <f>'[1]3_Xa Kim Tan'!$D$20</f>
        <v>7.2034339999999997</v>
      </c>
      <c r="L21" s="19">
        <f>'[1]4_Xa Chu Rang'!$D$20</f>
        <v>0</v>
      </c>
      <c r="M21" s="19">
        <f>'[1]5_Xa Po To'!$D$20</f>
        <v>20.368283000000002</v>
      </c>
      <c r="N21" s="19">
        <f>'[1]6_Xa Ia Broai'!$D$20</f>
        <v>0</v>
      </c>
      <c r="O21" s="19">
        <f>'[1]7_Xa Ia Tul'!$D$20</f>
        <v>0</v>
      </c>
      <c r="P21" s="19">
        <f>'[1]9_Xa Ia KDam'!$D$20</f>
        <v>0</v>
      </c>
      <c r="Q21" s="19">
        <f>'[1]8_Xa Chu Mo'!$D$20</f>
        <v>0</v>
      </c>
      <c r="R21" s="74"/>
    </row>
    <row r="22" spans="1:18" s="75" customFormat="1" ht="23.25" customHeight="1" x14ac:dyDescent="0.25">
      <c r="A22" s="71" t="s">
        <v>257</v>
      </c>
      <c r="B22" s="72" t="s">
        <v>48</v>
      </c>
      <c r="C22" s="73" t="s">
        <v>49</v>
      </c>
      <c r="D22" s="73"/>
      <c r="E22" s="73"/>
      <c r="F22" s="73"/>
      <c r="G22" s="90">
        <f t="shared" si="5"/>
        <v>2.2799999999999998</v>
      </c>
      <c r="H22" s="90">
        <f t="shared" si="6"/>
        <v>2.6249274507699595E-3</v>
      </c>
      <c r="I22" s="19">
        <f>'[1]1_Xa Ia Trok'!$D$21</f>
        <v>0</v>
      </c>
      <c r="J22" s="19">
        <f>'[1]2_Xa Ia Mron'!$D$21</f>
        <v>2.2799999999999998</v>
      </c>
      <c r="K22" s="19">
        <f>'[1]3_Xa Kim Tan'!$D$21</f>
        <v>0</v>
      </c>
      <c r="L22" s="19">
        <f>'[1]4_Xa Chu Rang'!$D$21</f>
        <v>0</v>
      </c>
      <c r="M22" s="19">
        <f>'[1]5_Xa Po To'!$D$21</f>
        <v>0</v>
      </c>
      <c r="N22" s="19">
        <f>'[1]6_Xa Ia Broai'!$D$21</f>
        <v>0</v>
      </c>
      <c r="O22" s="19">
        <f>'[1]7_Xa Ia Tul'!$D$21</f>
        <v>0</v>
      </c>
      <c r="P22" s="19">
        <f>'[1]9_Xa Ia KDam'!$D$21</f>
        <v>0</v>
      </c>
      <c r="Q22" s="19">
        <f>'[1]8_Xa Chu Mo'!$D$21</f>
        <v>0</v>
      </c>
      <c r="R22" s="74"/>
    </row>
    <row r="23" spans="1:18" s="75" customFormat="1" ht="25.5" customHeight="1" x14ac:dyDescent="0.25">
      <c r="A23" s="71" t="s">
        <v>258</v>
      </c>
      <c r="B23" s="72" t="s">
        <v>50</v>
      </c>
      <c r="C23" s="73" t="s">
        <v>51</v>
      </c>
      <c r="D23" s="73"/>
      <c r="E23" s="73"/>
      <c r="F23" s="73"/>
      <c r="G23" s="90">
        <f t="shared" si="5"/>
        <v>0</v>
      </c>
      <c r="H23" s="90">
        <f t="shared" si="6"/>
        <v>0</v>
      </c>
      <c r="I23" s="19">
        <f>'[1]1_Xa Ia Trok'!$D$22</f>
        <v>0</v>
      </c>
      <c r="J23" s="19">
        <f>'[1]2_Xa Ia Mron'!$D$22</f>
        <v>0</v>
      </c>
      <c r="K23" s="19">
        <f>'[1]3_Xa Kim Tan'!$D$22</f>
        <v>0</v>
      </c>
      <c r="L23" s="19">
        <f>'[1]4_Xa Chu Rang'!$D$22</f>
        <v>0</v>
      </c>
      <c r="M23" s="19">
        <f>'[1]5_Xa Po To'!$D$22</f>
        <v>0</v>
      </c>
      <c r="N23" s="19">
        <f>'[1]6_Xa Ia Broai'!$D$22</f>
        <v>0</v>
      </c>
      <c r="O23" s="19">
        <f>'[1]7_Xa Ia Tul'!$D$22</f>
        <v>0</v>
      </c>
      <c r="P23" s="19">
        <f>'[1]9_Xa Ia KDam'!$D$22</f>
        <v>0</v>
      </c>
      <c r="Q23" s="19">
        <f>'[1]8_Xa Chu Mo'!$D$22</f>
        <v>0</v>
      </c>
      <c r="R23" s="74"/>
    </row>
    <row r="24" spans="1:18" s="75" customFormat="1" ht="21" customHeight="1" x14ac:dyDescent="0.25">
      <c r="A24" s="71" t="s">
        <v>545</v>
      </c>
      <c r="B24" s="72" t="s">
        <v>54</v>
      </c>
      <c r="C24" s="73" t="s">
        <v>55</v>
      </c>
      <c r="D24" s="73"/>
      <c r="E24" s="73"/>
      <c r="F24" s="73"/>
      <c r="G24" s="90">
        <f t="shared" si="5"/>
        <v>0</v>
      </c>
      <c r="H24" s="90">
        <f t="shared" si="6"/>
        <v>0</v>
      </c>
      <c r="I24" s="19">
        <f>'[1]1_Xa Ia Trok'!$D$24</f>
        <v>0</v>
      </c>
      <c r="J24" s="19">
        <f>'[1]2_Xa Ia Mron'!$D$24</f>
        <v>0</v>
      </c>
      <c r="K24" s="19">
        <f>'[1]3_Xa Kim Tan'!$D$24</f>
        <v>0</v>
      </c>
      <c r="L24" s="19">
        <f>'[1]4_Xa Chu Rang'!$D$24</f>
        <v>0</v>
      </c>
      <c r="M24" s="19">
        <f>'[1]5_Xa Po To'!$D$24</f>
        <v>0</v>
      </c>
      <c r="N24" s="19">
        <f>'[1]6_Xa Ia Broai'!$D$24</f>
        <v>0</v>
      </c>
      <c r="O24" s="19">
        <f>'[1]7_Xa Ia Tul'!$D$24</f>
        <v>0</v>
      </c>
      <c r="P24" s="19">
        <f>'[1]9_Xa Ia KDam'!$D$24</f>
        <v>0</v>
      </c>
      <c r="Q24" s="19">
        <f>'[1]8_Xa Chu Mo'!$D$24</f>
        <v>0</v>
      </c>
      <c r="R24" s="74"/>
    </row>
    <row r="25" spans="1:18" s="75" customFormat="1" ht="22.5" customHeight="1" x14ac:dyDescent="0.25">
      <c r="A25" s="71" t="s">
        <v>546</v>
      </c>
      <c r="B25" s="72" t="s">
        <v>56</v>
      </c>
      <c r="C25" s="73" t="s">
        <v>57</v>
      </c>
      <c r="D25" s="73"/>
      <c r="E25" s="73"/>
      <c r="F25" s="73"/>
      <c r="G25" s="90">
        <f t="shared" si="5"/>
        <v>1.741457</v>
      </c>
      <c r="H25" s="90">
        <f t="shared" si="6"/>
        <v>2.0049115279103078E-3</v>
      </c>
      <c r="I25" s="19">
        <f>'[1]1_Xa Ia Trok'!$D$25</f>
        <v>0</v>
      </c>
      <c r="J25" s="19">
        <f>'[1]2_Xa Ia Mron'!$D$25</f>
        <v>0.58015799999999995</v>
      </c>
      <c r="K25" s="19">
        <f>'[1]3_Xa Kim Tan'!$D$25</f>
        <v>0.27014500000000002</v>
      </c>
      <c r="L25" s="19">
        <f>'[1]4_Xa Chu Rang'!$D$25</f>
        <v>0.24434700000000001</v>
      </c>
      <c r="M25" s="19">
        <f>'[1]5_Xa Po To'!$D$25</f>
        <v>0.36529499999999998</v>
      </c>
      <c r="N25" s="19">
        <f>'[1]6_Xa Ia Broai'!$D$25</f>
        <v>0.162799</v>
      </c>
      <c r="O25" s="19">
        <f>'[1]7_Xa Ia Tul'!$D$25</f>
        <v>0.118713</v>
      </c>
      <c r="P25" s="19">
        <f>'[1]9_Xa Ia KDam'!$D$25</f>
        <v>0</v>
      </c>
      <c r="Q25" s="19">
        <f>'[1]8_Xa Chu Mo'!$D$25</f>
        <v>0</v>
      </c>
      <c r="R25" s="74"/>
    </row>
    <row r="26" spans="1:18" s="75" customFormat="1" ht="23.25" customHeight="1" x14ac:dyDescent="0.25">
      <c r="A26" s="71" t="s">
        <v>547</v>
      </c>
      <c r="B26" s="72" t="s">
        <v>58</v>
      </c>
      <c r="C26" s="73" t="s">
        <v>59</v>
      </c>
      <c r="D26" s="73"/>
      <c r="E26" s="73"/>
      <c r="F26" s="73"/>
      <c r="G26" s="90">
        <f t="shared" si="5"/>
        <v>51.765417999999997</v>
      </c>
      <c r="H26" s="90">
        <f t="shared" si="6"/>
        <v>5.9596695924904117E-2</v>
      </c>
      <c r="I26" s="19">
        <f>'[1]1_Xa Ia Trok'!$D$26</f>
        <v>0</v>
      </c>
      <c r="J26" s="19">
        <f>'[1]2_Xa Ia Mron'!$D$26</f>
        <v>1.1003320000000001</v>
      </c>
      <c r="K26" s="19">
        <f>'[1]3_Xa Kim Tan'!$D$26</f>
        <v>0.404617</v>
      </c>
      <c r="L26" s="19">
        <f>'[1]4_Xa Chu Rang'!$D$26</f>
        <v>2.084562</v>
      </c>
      <c r="M26" s="19">
        <f>'[1]5_Xa Po To'!$D$26</f>
        <v>9.1199999999999974</v>
      </c>
      <c r="N26" s="19">
        <f>'[1]6_Xa Ia Broai'!$D$26</f>
        <v>5.5906999999999998E-2</v>
      </c>
      <c r="O26" s="19">
        <f>'[1]7_Xa Ia Tul'!$D$26</f>
        <v>0</v>
      </c>
      <c r="P26" s="19">
        <f>'[1]9_Xa Ia KDam'!$D$26</f>
        <v>0</v>
      </c>
      <c r="Q26" s="19">
        <f>'[1]8_Xa Chu Mo'!$D$26+0.47</f>
        <v>39</v>
      </c>
      <c r="R26" s="74"/>
    </row>
    <row r="27" spans="1:18" s="75" customFormat="1" ht="20.25" customHeight="1" x14ac:dyDescent="0.25">
      <c r="A27" s="71" t="s">
        <v>548</v>
      </c>
      <c r="B27" s="72" t="s">
        <v>60</v>
      </c>
      <c r="C27" s="73" t="s">
        <v>61</v>
      </c>
      <c r="D27" s="73"/>
      <c r="E27" s="73"/>
      <c r="F27" s="73"/>
      <c r="G27" s="90">
        <f t="shared" si="5"/>
        <v>0</v>
      </c>
      <c r="H27" s="90">
        <f t="shared" si="6"/>
        <v>0</v>
      </c>
      <c r="I27" s="19">
        <f>'[1]1_Xa Ia Trok'!$D$27</f>
        <v>0</v>
      </c>
      <c r="J27" s="19">
        <f>'[1]2_Xa Ia Mron'!$D$27</f>
        <v>0</v>
      </c>
      <c r="K27" s="19">
        <f>'[1]3_Xa Kim Tan'!$D$27</f>
        <v>0</v>
      </c>
      <c r="L27" s="19">
        <f>'[1]4_Xa Chu Rang'!$D$27</f>
        <v>0</v>
      </c>
      <c r="M27" s="19">
        <f>'[1]5_Xa Po To'!$D$27</f>
        <v>0</v>
      </c>
      <c r="N27" s="19">
        <f>'[1]6_Xa Ia Broai'!$D$27</f>
        <v>0</v>
      </c>
      <c r="O27" s="19">
        <f>'[1]7_Xa Ia Tul'!$D$27</f>
        <v>0</v>
      </c>
      <c r="P27" s="19">
        <f>'[1]9_Xa Ia KDam'!$D$27</f>
        <v>0</v>
      </c>
      <c r="Q27" s="19">
        <f>'[1]8_Xa Chu Mo'!$D$27</f>
        <v>0</v>
      </c>
      <c r="R27" s="74"/>
    </row>
    <row r="28" spans="1:18" s="75" customFormat="1" ht="36.75" customHeight="1" x14ac:dyDescent="0.25">
      <c r="A28" s="71" t="s">
        <v>549</v>
      </c>
      <c r="B28" s="72" t="s">
        <v>62</v>
      </c>
      <c r="C28" s="73" t="s">
        <v>63</v>
      </c>
      <c r="D28" s="73"/>
      <c r="E28" s="73"/>
      <c r="F28" s="73"/>
      <c r="G28" s="90">
        <f t="shared" si="5"/>
        <v>891.87000000000012</v>
      </c>
      <c r="H28" s="90">
        <f t="shared" si="6"/>
        <v>1.0267956339992124</v>
      </c>
      <c r="I28" s="19">
        <f>'[1]1_Xa Ia Trok'!$D$28</f>
        <v>82.85</v>
      </c>
      <c r="J28" s="19">
        <f>'[1]2_Xa Ia Mron'!$D$28</f>
        <v>137.16999999999999</v>
      </c>
      <c r="K28" s="19">
        <f>'[1]3_Xa Kim Tan'!$D$28</f>
        <v>105.03</v>
      </c>
      <c r="L28" s="19">
        <f>'[1]4_Xa Chu Rang'!$D$28</f>
        <v>72.599999999999994</v>
      </c>
      <c r="M28" s="19">
        <f>'[1]5_Xa Po To'!$D$28</f>
        <v>231.84</v>
      </c>
      <c r="N28" s="19">
        <f>'[1]6_Xa Ia Broai'!$D$28</f>
        <v>42.94</v>
      </c>
      <c r="O28" s="19">
        <f>'[1]7_Xa Ia Tul'!$D$28</f>
        <v>46.38</v>
      </c>
      <c r="P28" s="19">
        <f>'[1]9_Xa Ia KDam'!$D$28</f>
        <v>85.62</v>
      </c>
      <c r="Q28" s="19">
        <f>'[1]8_Xa Chu Mo'!$D$28</f>
        <v>87.44</v>
      </c>
      <c r="R28" s="74"/>
    </row>
    <row r="29" spans="1:18" s="385" customFormat="1" ht="15" hidden="1" x14ac:dyDescent="0.25">
      <c r="A29" s="1064" t="s">
        <v>550</v>
      </c>
      <c r="B29" s="159" t="s">
        <v>412</v>
      </c>
      <c r="C29" s="160" t="s">
        <v>411</v>
      </c>
      <c r="D29" s="160"/>
      <c r="E29" s="160"/>
      <c r="F29" s="160"/>
      <c r="G29" s="1062"/>
      <c r="H29" s="1062"/>
      <c r="I29" s="40"/>
      <c r="J29" s="40"/>
      <c r="K29" s="40"/>
      <c r="L29" s="40"/>
      <c r="M29" s="40"/>
      <c r="N29" s="40"/>
      <c r="O29" s="40"/>
      <c r="P29" s="40"/>
      <c r="Q29" s="40"/>
      <c r="R29" s="1063"/>
    </row>
    <row r="30" spans="1:18" s="385" customFormat="1" ht="15" hidden="1" x14ac:dyDescent="0.25">
      <c r="A30" s="1064" t="s">
        <v>550</v>
      </c>
      <c r="B30" s="159" t="s">
        <v>551</v>
      </c>
      <c r="C30" s="160" t="s">
        <v>552</v>
      </c>
      <c r="D30" s="160"/>
      <c r="E30" s="160"/>
      <c r="F30" s="160"/>
      <c r="G30" s="1062"/>
      <c r="H30" s="1062"/>
      <c r="I30" s="40"/>
      <c r="J30" s="40"/>
      <c r="K30" s="40"/>
      <c r="L30" s="40"/>
      <c r="M30" s="40"/>
      <c r="N30" s="40"/>
      <c r="O30" s="40"/>
      <c r="P30" s="40"/>
      <c r="Q30" s="40"/>
      <c r="R30" s="1063"/>
    </row>
    <row r="31" spans="1:18" s="385" customFormat="1" ht="15" hidden="1" x14ac:dyDescent="0.25">
      <c r="A31" s="1064" t="s">
        <v>550</v>
      </c>
      <c r="B31" s="159" t="s">
        <v>553</v>
      </c>
      <c r="C31" s="160" t="s">
        <v>554</v>
      </c>
      <c r="D31" s="160"/>
      <c r="E31" s="160"/>
      <c r="F31" s="160"/>
      <c r="G31" s="1062"/>
      <c r="H31" s="1062"/>
      <c r="I31" s="40"/>
      <c r="J31" s="40"/>
      <c r="K31" s="40"/>
      <c r="L31" s="40"/>
      <c r="M31" s="40"/>
      <c r="N31" s="40"/>
      <c r="O31" s="40"/>
      <c r="P31" s="40"/>
      <c r="Q31" s="40"/>
      <c r="R31" s="1063"/>
    </row>
    <row r="32" spans="1:18" s="385" customFormat="1" ht="15" hidden="1" x14ac:dyDescent="0.25">
      <c r="A32" s="1064" t="s">
        <v>550</v>
      </c>
      <c r="B32" s="159" t="s">
        <v>555</v>
      </c>
      <c r="C32" s="160" t="s">
        <v>556</v>
      </c>
      <c r="D32" s="160"/>
      <c r="E32" s="160"/>
      <c r="F32" s="160"/>
      <c r="G32" s="1062"/>
      <c r="H32" s="1062"/>
      <c r="I32" s="40"/>
      <c r="J32" s="40"/>
      <c r="K32" s="40"/>
      <c r="L32" s="40"/>
      <c r="M32" s="40"/>
      <c r="N32" s="40"/>
      <c r="O32" s="40"/>
      <c r="P32" s="40"/>
      <c r="Q32" s="40"/>
      <c r="R32" s="1063"/>
    </row>
    <row r="33" spans="1:18" s="385" customFormat="1" ht="15" hidden="1" x14ac:dyDescent="0.25">
      <c r="A33" s="1064" t="s">
        <v>550</v>
      </c>
      <c r="B33" s="159" t="s">
        <v>557</v>
      </c>
      <c r="C33" s="160" t="s">
        <v>558</v>
      </c>
      <c r="D33" s="160"/>
      <c r="E33" s="160"/>
      <c r="F33" s="160"/>
      <c r="G33" s="1062"/>
      <c r="H33" s="1062"/>
      <c r="I33" s="40"/>
      <c r="J33" s="40"/>
      <c r="K33" s="40"/>
      <c r="L33" s="40"/>
      <c r="M33" s="40"/>
      <c r="N33" s="40"/>
      <c r="O33" s="40"/>
      <c r="P33" s="40"/>
      <c r="Q33" s="40"/>
      <c r="R33" s="1063"/>
    </row>
    <row r="34" spans="1:18" s="385" customFormat="1" ht="15" hidden="1" x14ac:dyDescent="0.25">
      <c r="A34" s="1064" t="s">
        <v>550</v>
      </c>
      <c r="B34" s="159" t="s">
        <v>559</v>
      </c>
      <c r="C34" s="160" t="s">
        <v>560</v>
      </c>
      <c r="D34" s="160"/>
      <c r="E34" s="160"/>
      <c r="F34" s="160"/>
      <c r="G34" s="1062"/>
      <c r="H34" s="1062"/>
      <c r="I34" s="40"/>
      <c r="J34" s="40"/>
      <c r="K34" s="40"/>
      <c r="L34" s="40"/>
      <c r="M34" s="40"/>
      <c r="N34" s="40"/>
      <c r="O34" s="40"/>
      <c r="P34" s="40"/>
      <c r="Q34" s="40"/>
      <c r="R34" s="1063"/>
    </row>
    <row r="35" spans="1:18" s="385" customFormat="1" ht="15" hidden="1" x14ac:dyDescent="0.25">
      <c r="A35" s="1064" t="s">
        <v>550</v>
      </c>
      <c r="B35" s="159" t="s">
        <v>561</v>
      </c>
      <c r="C35" s="160" t="s">
        <v>562</v>
      </c>
      <c r="D35" s="160"/>
      <c r="E35" s="160"/>
      <c r="F35" s="160"/>
      <c r="G35" s="1062"/>
      <c r="H35" s="1062"/>
      <c r="I35" s="40"/>
      <c r="J35" s="40"/>
      <c r="K35" s="40"/>
      <c r="L35" s="40"/>
      <c r="M35" s="40"/>
      <c r="N35" s="40"/>
      <c r="O35" s="40"/>
      <c r="P35" s="40"/>
      <c r="Q35" s="40"/>
      <c r="R35" s="1063"/>
    </row>
    <row r="36" spans="1:18" s="385" customFormat="1" ht="15" hidden="1" x14ac:dyDescent="0.25">
      <c r="A36" s="1064" t="s">
        <v>550</v>
      </c>
      <c r="B36" s="159" t="s">
        <v>563</v>
      </c>
      <c r="C36" s="160" t="s">
        <v>564</v>
      </c>
      <c r="D36" s="160"/>
      <c r="E36" s="160"/>
      <c r="F36" s="160"/>
      <c r="G36" s="1062"/>
      <c r="H36" s="1062"/>
      <c r="I36" s="40"/>
      <c r="J36" s="40"/>
      <c r="K36" s="40"/>
      <c r="L36" s="40"/>
      <c r="M36" s="40"/>
      <c r="N36" s="40"/>
      <c r="O36" s="40"/>
      <c r="P36" s="40"/>
      <c r="Q36" s="40"/>
      <c r="R36" s="1063"/>
    </row>
    <row r="37" spans="1:18" s="385" customFormat="1" ht="15" hidden="1" x14ac:dyDescent="0.25">
      <c r="A37" s="1064" t="s">
        <v>550</v>
      </c>
      <c r="B37" s="159" t="s">
        <v>265</v>
      </c>
      <c r="C37" s="160" t="s">
        <v>565</v>
      </c>
      <c r="D37" s="160"/>
      <c r="E37" s="160"/>
      <c r="F37" s="160"/>
      <c r="G37" s="1062"/>
      <c r="H37" s="1062"/>
      <c r="I37" s="40"/>
      <c r="J37" s="40"/>
      <c r="K37" s="40"/>
      <c r="L37" s="40"/>
      <c r="M37" s="40"/>
      <c r="N37" s="40"/>
      <c r="O37" s="40"/>
      <c r="P37" s="40"/>
      <c r="Q37" s="40"/>
      <c r="R37" s="1063"/>
    </row>
    <row r="38" spans="1:18" s="385" customFormat="1" ht="15" hidden="1" x14ac:dyDescent="0.25">
      <c r="A38" s="1064" t="s">
        <v>550</v>
      </c>
      <c r="B38" s="159" t="s">
        <v>567</v>
      </c>
      <c r="C38" s="160" t="s">
        <v>566</v>
      </c>
      <c r="D38" s="160"/>
      <c r="E38" s="160"/>
      <c r="F38" s="160"/>
      <c r="G38" s="1062"/>
      <c r="H38" s="1062"/>
      <c r="I38" s="40"/>
      <c r="J38" s="40"/>
      <c r="K38" s="40"/>
      <c r="L38" s="40"/>
      <c r="M38" s="40"/>
      <c r="N38" s="40"/>
      <c r="O38" s="40"/>
      <c r="P38" s="40"/>
      <c r="Q38" s="40"/>
      <c r="R38" s="1063"/>
    </row>
    <row r="39" spans="1:18" s="385" customFormat="1" ht="15" hidden="1" x14ac:dyDescent="0.25">
      <c r="A39" s="1064" t="s">
        <v>550</v>
      </c>
      <c r="B39" s="159" t="s">
        <v>568</v>
      </c>
      <c r="C39" s="160" t="s">
        <v>569</v>
      </c>
      <c r="D39" s="160"/>
      <c r="E39" s="160"/>
      <c r="F39" s="160"/>
      <c r="G39" s="1062"/>
      <c r="H39" s="1062"/>
      <c r="I39" s="40"/>
      <c r="J39" s="40"/>
      <c r="K39" s="40"/>
      <c r="L39" s="40"/>
      <c r="M39" s="40"/>
      <c r="N39" s="40"/>
      <c r="O39" s="40"/>
      <c r="P39" s="40"/>
      <c r="Q39" s="40"/>
      <c r="R39" s="1063"/>
    </row>
    <row r="40" spans="1:18" s="75" customFormat="1" ht="24.75" customHeight="1" x14ac:dyDescent="0.25">
      <c r="A40" s="163" t="s">
        <v>570</v>
      </c>
      <c r="B40" s="72" t="s">
        <v>64</v>
      </c>
      <c r="C40" s="73" t="s">
        <v>65</v>
      </c>
      <c r="D40" s="73"/>
      <c r="E40" s="73"/>
      <c r="F40" s="73"/>
      <c r="G40" s="90">
        <f>SUM(I40:Q40)</f>
        <v>0</v>
      </c>
      <c r="H40" s="90">
        <f>G40/$G$65*100</f>
        <v>0</v>
      </c>
      <c r="I40" s="19">
        <f>'[1]1_Xa Ia Trok'!$D$29</f>
        <v>0</v>
      </c>
      <c r="J40" s="19">
        <f>'[1]2_Xa Ia Mron'!$D$29</f>
        <v>0</v>
      </c>
      <c r="K40" s="19">
        <f>'[1]3_Xa Kim Tan'!$D$29</f>
        <v>0</v>
      </c>
      <c r="L40" s="19">
        <f>'[1]4_Xa Chu Rang'!$D$29</f>
        <v>0</v>
      </c>
      <c r="M40" s="19">
        <f>'[1]5_Xa Po To'!$D$29</f>
        <v>0</v>
      </c>
      <c r="N40" s="19">
        <f>'[1]6_Xa Ia Broai'!$D$29</f>
        <v>0</v>
      </c>
      <c r="O40" s="19">
        <f>'[1]7_Xa Ia Tul'!$D$29</f>
        <v>0</v>
      </c>
      <c r="P40" s="19">
        <f>'[1]9_Xa Ia KDam'!$D$29</f>
        <v>0</v>
      </c>
      <c r="Q40" s="19">
        <f>'[1]8_Xa Chu Mo'!$D$29</f>
        <v>0</v>
      </c>
      <c r="R40" s="74"/>
    </row>
    <row r="41" spans="1:18" s="75" customFormat="1" ht="23.25" customHeight="1" x14ac:dyDescent="0.25">
      <c r="A41" s="71" t="s">
        <v>204</v>
      </c>
      <c r="B41" s="72" t="s">
        <v>66</v>
      </c>
      <c r="C41" s="73" t="s">
        <v>67</v>
      </c>
      <c r="D41" s="73"/>
      <c r="E41" s="73"/>
      <c r="F41" s="73"/>
      <c r="G41" s="90">
        <f>SUM(I41:Q41)</f>
        <v>0</v>
      </c>
      <c r="H41" s="90">
        <f>G41/$G$65*100</f>
        <v>0</v>
      </c>
      <c r="I41" s="19">
        <f>'[1]1_Xa Ia Trok'!$D$30</f>
        <v>0</v>
      </c>
      <c r="J41" s="19">
        <f>'[1]2_Xa Ia Mron'!$D$30</f>
        <v>0</v>
      </c>
      <c r="K41" s="19">
        <f>'[1]3_Xa Kim Tan'!$D$30</f>
        <v>0</v>
      </c>
      <c r="L41" s="19">
        <f>'[1]4_Xa Chu Rang'!$D$30</f>
        <v>0</v>
      </c>
      <c r="M41" s="19">
        <f>'[1]5_Xa Po To'!$D$30</f>
        <v>0</v>
      </c>
      <c r="N41" s="19">
        <f>'[1]6_Xa Ia Broai'!$D$30</f>
        <v>0</v>
      </c>
      <c r="O41" s="19">
        <f>'[1]7_Xa Ia Tul'!$D$30</f>
        <v>0</v>
      </c>
      <c r="P41" s="19">
        <f>'[1]9_Xa Ia KDam'!$D$30</f>
        <v>0</v>
      </c>
      <c r="Q41" s="19">
        <f>'[1]8_Xa Chu Mo'!$D$30</f>
        <v>0</v>
      </c>
      <c r="R41" s="74"/>
    </row>
    <row r="42" spans="1:18" s="75" customFormat="1" ht="22.5" customHeight="1" x14ac:dyDescent="0.25">
      <c r="A42" s="163" t="s">
        <v>573</v>
      </c>
      <c r="B42" s="72" t="s">
        <v>68</v>
      </c>
      <c r="C42" s="73" t="s">
        <v>69</v>
      </c>
      <c r="D42" s="73"/>
      <c r="E42" s="73"/>
      <c r="F42" s="73"/>
      <c r="G42" s="90">
        <f>SUM(I42:Q42)</f>
        <v>6.3227679999999999</v>
      </c>
      <c r="H42" s="90">
        <f>G42/$G$65*100</f>
        <v>7.2793014421271389E-3</v>
      </c>
      <c r="I42" s="19">
        <f>'[1]1_Xa Ia Trok'!$D$31</f>
        <v>0</v>
      </c>
      <c r="J42" s="19">
        <f>'[1]2_Xa Ia Mron'!$D$31</f>
        <v>1.3133680000000001</v>
      </c>
      <c r="K42" s="19">
        <f>'[1]3_Xa Kim Tan'!$D$31</f>
        <v>0</v>
      </c>
      <c r="L42" s="19">
        <f>'[1]4_Xa Chu Rang'!$D$31</f>
        <v>0</v>
      </c>
      <c r="M42" s="19">
        <f>'[1]5_Xa Po To'!$D$31</f>
        <v>0</v>
      </c>
      <c r="N42" s="19">
        <f>'[1]6_Xa Ia Broai'!$D$31</f>
        <v>0</v>
      </c>
      <c r="O42" s="19">
        <f>'[1]7_Xa Ia Tul'!$D$31</f>
        <v>0</v>
      </c>
      <c r="P42" s="19">
        <f>'[1]9_Xa Ia KDam'!$D$31</f>
        <v>5.0094000000000003</v>
      </c>
      <c r="Q42" s="19">
        <f>'[1]8_Xa Chu Mo'!$D$31</f>
        <v>0</v>
      </c>
      <c r="R42" s="74"/>
    </row>
    <row r="43" spans="1:18" s="75" customFormat="1" ht="18" customHeight="1" x14ac:dyDescent="0.25">
      <c r="A43" s="71" t="s">
        <v>574</v>
      </c>
      <c r="B43" s="72" t="s">
        <v>571</v>
      </c>
      <c r="C43" s="73" t="s">
        <v>572</v>
      </c>
      <c r="D43" s="73"/>
      <c r="E43" s="73"/>
      <c r="F43" s="73"/>
      <c r="G43" s="90"/>
      <c r="H43" s="90"/>
      <c r="I43" s="19"/>
      <c r="J43" s="19"/>
      <c r="K43" s="19"/>
      <c r="L43" s="19"/>
      <c r="M43" s="19"/>
      <c r="N43" s="19"/>
      <c r="O43" s="19"/>
      <c r="P43" s="19"/>
      <c r="Q43" s="19"/>
      <c r="R43" s="74"/>
    </row>
    <row r="44" spans="1:18" s="75" customFormat="1" ht="24.75" customHeight="1" x14ac:dyDescent="0.25">
      <c r="A44" s="163" t="s">
        <v>575</v>
      </c>
      <c r="B44" s="72" t="s">
        <v>70</v>
      </c>
      <c r="C44" s="73" t="s">
        <v>71</v>
      </c>
      <c r="D44" s="73"/>
      <c r="E44" s="73"/>
      <c r="F44" s="73"/>
      <c r="G44" s="90">
        <f t="shared" ref="G44:G61" si="7">SUM(I44:Q44)</f>
        <v>719.88530700000001</v>
      </c>
      <c r="H44" s="90">
        <f t="shared" ref="H44:H58" si="8">G44/$G$65*100</f>
        <v>0.82879241392555258</v>
      </c>
      <c r="I44" s="19">
        <f>'[1]1_Xa Ia Trok'!$D$32</f>
        <v>130.01</v>
      </c>
      <c r="J44" s="19">
        <f>'[1]2_Xa Ia Mron'!$D$32</f>
        <v>137.46</v>
      </c>
      <c r="K44" s="19">
        <f>'[1]3_Xa Kim Tan'!$D$32</f>
        <v>71.097163000000009</v>
      </c>
      <c r="L44" s="19">
        <f>'[1]4_Xa Chu Rang'!$D$32</f>
        <v>40.18732</v>
      </c>
      <c r="M44" s="19">
        <f>'[1]5_Xa Po To'!$D$32</f>
        <v>164.710824</v>
      </c>
      <c r="N44" s="19">
        <f>'[1]6_Xa Ia Broai'!$D$32</f>
        <v>33.54</v>
      </c>
      <c r="O44" s="19">
        <f>'[1]7_Xa Ia Tul'!$D$32</f>
        <v>36.369999999999997</v>
      </c>
      <c r="P44" s="19">
        <f>'[1]9_Xa Ia KDam'!$D$32</f>
        <v>57.08</v>
      </c>
      <c r="Q44" s="19">
        <f>'[1]8_Xa Chu Mo'!$D$32</f>
        <v>49.43</v>
      </c>
      <c r="R44" s="74"/>
    </row>
    <row r="45" spans="1:18" s="75" customFormat="1" ht="22.5" customHeight="1" x14ac:dyDescent="0.25">
      <c r="A45" s="71" t="s">
        <v>576</v>
      </c>
      <c r="B45" s="72" t="s">
        <v>72</v>
      </c>
      <c r="C45" s="73" t="s">
        <v>73</v>
      </c>
      <c r="D45" s="73"/>
      <c r="E45" s="73"/>
      <c r="F45" s="73"/>
      <c r="G45" s="90">
        <f t="shared" si="7"/>
        <v>0</v>
      </c>
      <c r="H45" s="90">
        <f t="shared" si="8"/>
        <v>0</v>
      </c>
      <c r="I45" s="19">
        <f>'[1]1_Xa Ia Trok'!$D$33</f>
        <v>0</v>
      </c>
      <c r="J45" s="19">
        <f>'[1]2_Xa Ia Mron'!$D$33</f>
        <v>0</v>
      </c>
      <c r="K45" s="19">
        <f>'[1]3_Xa Kim Tan'!$D$33</f>
        <v>0</v>
      </c>
      <c r="L45" s="19">
        <f>'[1]4_Xa Chu Rang'!$D$33</f>
        <v>0</v>
      </c>
      <c r="M45" s="19">
        <f>'[1]5_Xa Po To'!$D$33</f>
        <v>0</v>
      </c>
      <c r="N45" s="19">
        <f>'[1]6_Xa Ia Broai'!$D$33</f>
        <v>0</v>
      </c>
      <c r="O45" s="19">
        <f>'[1]7_Xa Ia Tul'!$D$33</f>
        <v>0</v>
      </c>
      <c r="P45" s="19">
        <f>'[1]9_Xa Ia KDam'!$D$33</f>
        <v>0</v>
      </c>
      <c r="Q45" s="19">
        <f>'[1]8_Xa Chu Mo'!$D$33</f>
        <v>0</v>
      </c>
      <c r="R45" s="74"/>
    </row>
    <row r="46" spans="1:18" s="75" customFormat="1" ht="22.5" customHeight="1" x14ac:dyDescent="0.25">
      <c r="A46" s="163" t="s">
        <v>577</v>
      </c>
      <c r="B46" s="72" t="s">
        <v>74</v>
      </c>
      <c r="C46" s="73" t="s">
        <v>75</v>
      </c>
      <c r="D46" s="73"/>
      <c r="E46" s="73"/>
      <c r="F46" s="73"/>
      <c r="G46" s="90">
        <f t="shared" si="7"/>
        <v>21.266891999999999</v>
      </c>
      <c r="H46" s="90">
        <f t="shared" si="8"/>
        <v>2.4484231843578966E-2</v>
      </c>
      <c r="I46" s="19">
        <f>'[1]1_Xa Ia Trok'!$D$34</f>
        <v>0.82215400000000005</v>
      </c>
      <c r="J46" s="19">
        <f>'[1]2_Xa Ia Mron'!$D$34</f>
        <v>6.8194699999999999</v>
      </c>
      <c r="K46" s="19">
        <f>'[1]3_Xa Kim Tan'!$D$34</f>
        <v>5.6122249999999996</v>
      </c>
      <c r="L46" s="19">
        <f>'[1]4_Xa Chu Rang'!$D$34</f>
        <v>2.8575650000000001</v>
      </c>
      <c r="M46" s="19">
        <f>'[1]5_Xa Po To'!$D$34</f>
        <v>0.94583600000000001</v>
      </c>
      <c r="N46" s="19">
        <f>'[1]6_Xa Ia Broai'!$D$34</f>
        <v>0.74783900000000003</v>
      </c>
      <c r="O46" s="19">
        <f>'[1]7_Xa Ia Tul'!$D$34</f>
        <v>0.85246599999999995</v>
      </c>
      <c r="P46" s="19">
        <f>'[1]9_Xa Ia KDam'!$D$34</f>
        <v>1.89</v>
      </c>
      <c r="Q46" s="19">
        <f>'[1]8_Xa Chu Mo'!$D$34</f>
        <v>0.719337</v>
      </c>
      <c r="R46" s="74"/>
    </row>
    <row r="47" spans="1:18" s="75" customFormat="1" ht="30.75" customHeight="1" x14ac:dyDescent="0.25">
      <c r="A47" s="71" t="s">
        <v>578</v>
      </c>
      <c r="B47" s="72" t="s">
        <v>76</v>
      </c>
      <c r="C47" s="73" t="s">
        <v>77</v>
      </c>
      <c r="D47" s="73"/>
      <c r="E47" s="73"/>
      <c r="F47" s="73"/>
      <c r="G47" s="90">
        <f t="shared" si="7"/>
        <v>67.86999999999999</v>
      </c>
      <c r="H47" s="90">
        <f t="shared" si="8"/>
        <v>7.8137643019191738E-2</v>
      </c>
      <c r="I47" s="19">
        <f>'[1]1_Xa Ia Trok'!$D$35</f>
        <v>7.02</v>
      </c>
      <c r="J47" s="19">
        <f>'[1]2_Xa Ia Mron'!$D$35</f>
        <v>15.92</v>
      </c>
      <c r="K47" s="19">
        <f>'[1]3_Xa Kim Tan'!$D$35</f>
        <v>11.09</v>
      </c>
      <c r="L47" s="19">
        <f>'[1]4_Xa Chu Rang'!$D$35</f>
        <v>6.61</v>
      </c>
      <c r="M47" s="19">
        <f>'[1]5_Xa Po To'!$D$35</f>
        <v>8.34</v>
      </c>
      <c r="N47" s="19">
        <f>'[1]6_Xa Ia Broai'!$D$35</f>
        <v>3.18</v>
      </c>
      <c r="O47" s="19">
        <f>'[1]7_Xa Ia Tul'!$D$35</f>
        <v>6.26</v>
      </c>
      <c r="P47" s="19">
        <f>'[1]9_Xa Ia KDam'!$D$35</f>
        <v>5.71</v>
      </c>
      <c r="Q47" s="19">
        <f>'[1]8_Xa Chu Mo'!$D$35</f>
        <v>3.74</v>
      </c>
      <c r="R47" s="74"/>
    </row>
    <row r="48" spans="1:18" s="75" customFormat="1" ht="18" customHeight="1" x14ac:dyDescent="0.25">
      <c r="A48" s="163" t="s">
        <v>579</v>
      </c>
      <c r="B48" s="72" t="s">
        <v>78</v>
      </c>
      <c r="C48" s="73" t="s">
        <v>79</v>
      </c>
      <c r="D48" s="73"/>
      <c r="E48" s="73"/>
      <c r="F48" s="73"/>
      <c r="G48" s="90">
        <f t="shared" si="7"/>
        <v>0</v>
      </c>
      <c r="H48" s="90">
        <f t="shared" si="8"/>
        <v>0</v>
      </c>
      <c r="I48" s="19">
        <f>'[1]1_Xa Ia Trok'!$D$36</f>
        <v>0</v>
      </c>
      <c r="J48" s="19">
        <f>'[1]2_Xa Ia Mron'!$D$36</f>
        <v>0</v>
      </c>
      <c r="K48" s="19">
        <f>'[1]3_Xa Kim Tan'!$D$36</f>
        <v>0</v>
      </c>
      <c r="L48" s="19">
        <f>'[1]4_Xa Chu Rang'!$D$36</f>
        <v>0</v>
      </c>
      <c r="M48" s="19">
        <f>'[1]5_Xa Po To'!$D$36</f>
        <v>0</v>
      </c>
      <c r="N48" s="19">
        <f>'[1]6_Xa Ia Broai'!$D$36</f>
        <v>0</v>
      </c>
      <c r="O48" s="19">
        <f>'[1]7_Xa Ia Tul'!$D$36</f>
        <v>0</v>
      </c>
      <c r="P48" s="19">
        <f>'[1]9_Xa Ia KDam'!$D$36</f>
        <v>0</v>
      </c>
      <c r="Q48" s="19">
        <f>'[1]8_Xa Chu Mo'!$D$36</f>
        <v>0</v>
      </c>
      <c r="R48" s="74"/>
    </row>
    <row r="49" spans="1:18" s="75" customFormat="1" ht="18" customHeight="1" x14ac:dyDescent="0.25">
      <c r="A49" s="71" t="s">
        <v>580</v>
      </c>
      <c r="B49" s="72" t="s">
        <v>80</v>
      </c>
      <c r="C49" s="73" t="s">
        <v>81</v>
      </c>
      <c r="D49" s="73"/>
      <c r="E49" s="73"/>
      <c r="F49" s="73"/>
      <c r="G49" s="90">
        <f t="shared" si="7"/>
        <v>2.881602</v>
      </c>
      <c r="H49" s="90">
        <f t="shared" si="8"/>
        <v>3.3175421894708844E-3</v>
      </c>
      <c r="I49" s="19">
        <f>'[1]1_Xa Ia Trok'!$D$37</f>
        <v>0.85741900000000004</v>
      </c>
      <c r="J49" s="19">
        <f>'[1]2_Xa Ia Mron'!$D$37</f>
        <v>0.22666</v>
      </c>
      <c r="K49" s="19">
        <f>'[1]3_Xa Kim Tan'!$D$37</f>
        <v>0</v>
      </c>
      <c r="L49" s="19">
        <f>'[1]4_Xa Chu Rang'!$D$37</f>
        <v>0</v>
      </c>
      <c r="M49" s="19">
        <f>'[1]5_Xa Po To'!$D$37</f>
        <v>1.06</v>
      </c>
      <c r="N49" s="19">
        <f>'[1]6_Xa Ia Broai'!$D$37</f>
        <v>0.73752300000000004</v>
      </c>
      <c r="O49" s="19">
        <f>'[1]7_Xa Ia Tul'!$D$37</f>
        <v>0</v>
      </c>
      <c r="P49" s="19">
        <f>'[1]9_Xa Ia KDam'!$D$37</f>
        <v>0</v>
      </c>
      <c r="Q49" s="19">
        <f>'[1]8_Xa Chu Mo'!$D$37</f>
        <v>0</v>
      </c>
      <c r="R49" s="74"/>
    </row>
    <row r="50" spans="1:18" s="75" customFormat="1" ht="18" customHeight="1" x14ac:dyDescent="0.25">
      <c r="A50" s="163" t="s">
        <v>581</v>
      </c>
      <c r="B50" s="72" t="s">
        <v>195</v>
      </c>
      <c r="C50" s="73" t="s">
        <v>83</v>
      </c>
      <c r="D50" s="73"/>
      <c r="E50" s="73"/>
      <c r="F50" s="73"/>
      <c r="G50" s="90">
        <f t="shared" si="7"/>
        <v>60.890589000000006</v>
      </c>
      <c r="H50" s="90">
        <f t="shared" si="8"/>
        <v>7.0102359017390953E-2</v>
      </c>
      <c r="I50" s="19">
        <f>'[1]1_Xa Ia Trok'!$D$38</f>
        <v>7.3438169999999996</v>
      </c>
      <c r="J50" s="19">
        <f>'[1]2_Xa Ia Mron'!$D$38</f>
        <v>6.4587070000000004</v>
      </c>
      <c r="K50" s="19">
        <f>'[1]3_Xa Kim Tan'!$D$38</f>
        <v>9.2967420000000001</v>
      </c>
      <c r="L50" s="19">
        <f>'[1]4_Xa Chu Rang'!$D$38</f>
        <v>5.8512719999999998</v>
      </c>
      <c r="M50" s="19">
        <f>'[1]5_Xa Po To'!$D$38</f>
        <v>6.5470459999999999</v>
      </c>
      <c r="N50" s="19">
        <f>'[1]6_Xa Ia Broai'!$D$38</f>
        <v>3.5153660000000002</v>
      </c>
      <c r="O50" s="19">
        <f>'[1]7_Xa Ia Tul'!$D$38</f>
        <v>2.7430949999999998</v>
      </c>
      <c r="P50" s="19">
        <f>'[1]9_Xa Ia KDam'!$D$38</f>
        <v>8.4018529999999991</v>
      </c>
      <c r="Q50" s="19">
        <f>'[1]8_Xa Chu Mo'!$D$38</f>
        <v>10.732691000000001</v>
      </c>
      <c r="R50" s="74"/>
    </row>
    <row r="51" spans="1:18" s="75" customFormat="1" ht="26.25" customHeight="1" x14ac:dyDescent="0.25">
      <c r="A51" s="71" t="s">
        <v>206</v>
      </c>
      <c r="B51" s="72" t="s">
        <v>84</v>
      </c>
      <c r="C51" s="73" t="s">
        <v>85</v>
      </c>
      <c r="D51" s="73"/>
      <c r="E51" s="73"/>
      <c r="F51" s="73"/>
      <c r="G51" s="90">
        <f t="shared" si="7"/>
        <v>50.947810999999994</v>
      </c>
      <c r="H51" s="90">
        <f t="shared" si="8"/>
        <v>5.8655398092341972E-2</v>
      </c>
      <c r="I51" s="19">
        <f>'[1]1_Xa Ia Trok'!$D$39</f>
        <v>7.3378110000000003</v>
      </c>
      <c r="J51" s="19">
        <f>'[1]2_Xa Ia Mron'!$D$39</f>
        <v>0</v>
      </c>
      <c r="K51" s="19">
        <f>'[1]3_Xa Kim Tan'!$D$39</f>
        <v>0</v>
      </c>
      <c r="L51" s="19">
        <f>'[1]4_Xa Chu Rang'!$D$39</f>
        <v>0</v>
      </c>
      <c r="M51" s="19">
        <f>'[1]5_Xa Po To'!$D$39</f>
        <v>38.059999999999995</v>
      </c>
      <c r="N51" s="19">
        <f>'[1]6_Xa Ia Broai'!$D$39</f>
        <v>0</v>
      </c>
      <c r="O51" s="19">
        <f>'[1]7_Xa Ia Tul'!$D$39</f>
        <v>0.5</v>
      </c>
      <c r="P51" s="19">
        <f>'[1]9_Xa Ia KDam'!$D$39</f>
        <v>0</v>
      </c>
      <c r="Q51" s="19">
        <f>'[1]8_Xa Chu Mo'!$D$39</f>
        <v>5.05</v>
      </c>
      <c r="R51" s="74"/>
    </row>
    <row r="52" spans="1:18" s="75" customFormat="1" ht="18" customHeight="1" x14ac:dyDescent="0.25">
      <c r="A52" s="163" t="s">
        <v>582</v>
      </c>
      <c r="B52" s="72" t="s">
        <v>86</v>
      </c>
      <c r="C52" s="73" t="s">
        <v>87</v>
      </c>
      <c r="D52" s="73"/>
      <c r="E52" s="73"/>
      <c r="F52" s="73"/>
      <c r="G52" s="90">
        <f t="shared" si="7"/>
        <v>0.74</v>
      </c>
      <c r="H52" s="90">
        <f t="shared" si="8"/>
        <v>8.5195013753060092E-4</v>
      </c>
      <c r="I52" s="19">
        <f>'[1]1_Xa Ia Trok'!$D$40</f>
        <v>0</v>
      </c>
      <c r="J52" s="19">
        <f>'[1]2_Xa Ia Mron'!$D$40</f>
        <v>0.04</v>
      </c>
      <c r="K52" s="19">
        <f>'[1]3_Xa Kim Tan'!$D$40</f>
        <v>0</v>
      </c>
      <c r="L52" s="19">
        <f>'[1]4_Xa Chu Rang'!$D$40</f>
        <v>0</v>
      </c>
      <c r="M52" s="19">
        <f>'[1]5_Xa Po To'!$D$40</f>
        <v>0.6</v>
      </c>
      <c r="N52" s="19">
        <f>'[1]6_Xa Ia Broai'!$D$40</f>
        <v>0.1</v>
      </c>
      <c r="O52" s="19">
        <f>'[1]7_Xa Ia Tul'!$D$40</f>
        <v>0</v>
      </c>
      <c r="P52" s="19">
        <f>'[1]9_Xa Ia KDam'!$D$40</f>
        <v>0</v>
      </c>
      <c r="Q52" s="19">
        <f>'[1]8_Xa Chu Mo'!$D$40</f>
        <v>0</v>
      </c>
      <c r="R52" s="74"/>
    </row>
    <row r="53" spans="1:18" s="75" customFormat="1" ht="18" customHeight="1" x14ac:dyDescent="0.25">
      <c r="A53" s="71" t="s">
        <v>583</v>
      </c>
      <c r="B53" s="72" t="s">
        <v>88</v>
      </c>
      <c r="C53" s="73" t="s">
        <v>89</v>
      </c>
      <c r="D53" s="73"/>
      <c r="E53" s="73"/>
      <c r="F53" s="73"/>
      <c r="G53" s="90">
        <f t="shared" si="7"/>
        <v>0</v>
      </c>
      <c r="H53" s="90">
        <f t="shared" si="8"/>
        <v>0</v>
      </c>
      <c r="I53" s="19">
        <f>'[1]1_Xa Ia Trok'!$D$41</f>
        <v>0</v>
      </c>
      <c r="J53" s="19">
        <f>'[1]2_Xa Ia Mron'!$D$41</f>
        <v>0</v>
      </c>
      <c r="K53" s="19">
        <f>'[1]3_Xa Kim Tan'!$D$41</f>
        <v>0</v>
      </c>
      <c r="L53" s="19">
        <f>'[1]4_Xa Chu Rang'!$D$41</f>
        <v>0</v>
      </c>
      <c r="M53" s="19">
        <f>'[1]5_Xa Po To'!$D$41</f>
        <v>0</v>
      </c>
      <c r="N53" s="19">
        <f>'[1]6_Xa Ia Broai'!$D$41</f>
        <v>0</v>
      </c>
      <c r="O53" s="19">
        <f>'[1]7_Xa Ia Tul'!$D$41</f>
        <v>0</v>
      </c>
      <c r="P53" s="19">
        <f>'[1]9_Xa Ia KDam'!$D$41</f>
        <v>0</v>
      </c>
      <c r="Q53" s="19">
        <f>'[1]8_Xa Chu Mo'!$D$41</f>
        <v>0</v>
      </c>
      <c r="R53" s="74"/>
    </row>
    <row r="54" spans="1:18" s="75" customFormat="1" ht="18" customHeight="1" x14ac:dyDescent="0.25">
      <c r="A54" s="163" t="s">
        <v>584</v>
      </c>
      <c r="B54" s="72" t="s">
        <v>90</v>
      </c>
      <c r="C54" s="73" t="s">
        <v>91</v>
      </c>
      <c r="D54" s="73"/>
      <c r="E54" s="73"/>
      <c r="F54" s="73"/>
      <c r="G54" s="90">
        <f t="shared" si="7"/>
        <v>0</v>
      </c>
      <c r="H54" s="90">
        <f t="shared" si="8"/>
        <v>0</v>
      </c>
      <c r="I54" s="19">
        <f>'[1]1_Xa Ia Trok'!$D$42</f>
        <v>0</v>
      </c>
      <c r="J54" s="19">
        <f>'[1]2_Xa Ia Mron'!$D$42</f>
        <v>0</v>
      </c>
      <c r="K54" s="19">
        <f>'[1]3_Xa Kim Tan'!$D$42</f>
        <v>0</v>
      </c>
      <c r="L54" s="19">
        <f>'[1]4_Xa Chu Rang'!$D$42</f>
        <v>0</v>
      </c>
      <c r="M54" s="19">
        <f>'[1]5_Xa Po To'!$D$42</f>
        <v>0</v>
      </c>
      <c r="N54" s="19">
        <f>'[1]6_Xa Ia Broai'!$D$42</f>
        <v>0</v>
      </c>
      <c r="O54" s="19">
        <f>'[1]7_Xa Ia Tul'!$D$42</f>
        <v>0</v>
      </c>
      <c r="P54" s="19">
        <f>'[1]9_Xa Ia KDam'!$D$42</f>
        <v>0</v>
      </c>
      <c r="Q54" s="19">
        <f>'[1]8_Xa Chu Mo'!$D$42</f>
        <v>0</v>
      </c>
      <c r="R54" s="74"/>
    </row>
    <row r="55" spans="1:18" s="75" customFormat="1" ht="18" customHeight="1" x14ac:dyDescent="0.25">
      <c r="A55" s="71" t="s">
        <v>585</v>
      </c>
      <c r="B55" s="72" t="s">
        <v>92</v>
      </c>
      <c r="C55" s="73" t="s">
        <v>93</v>
      </c>
      <c r="D55" s="73"/>
      <c r="E55" s="73"/>
      <c r="F55" s="73"/>
      <c r="G55" s="90">
        <f t="shared" si="7"/>
        <v>2020.0467120000001</v>
      </c>
      <c r="H55" s="90">
        <f t="shared" si="8"/>
        <v>2.3256473974414034</v>
      </c>
      <c r="I55" s="19">
        <f>'[1]1_Xa Ia Trok'!$D$43</f>
        <v>186.8</v>
      </c>
      <c r="J55" s="19">
        <f>'[1]2_Xa Ia Mron'!$D$43</f>
        <v>123.565781</v>
      </c>
      <c r="K55" s="19">
        <f>'[1]3_Xa Kim Tan'!$D$43</f>
        <v>214.80191600000001</v>
      </c>
      <c r="L55" s="19">
        <f>'[1]4_Xa Chu Rang'!$D$43</f>
        <v>154.66651999999999</v>
      </c>
      <c r="M55" s="19">
        <f>'[1]5_Xa Po To'!$D$43</f>
        <v>340.10148299999997</v>
      </c>
      <c r="N55" s="19">
        <f>'[1]6_Xa Ia Broai'!$D$43</f>
        <v>224.96477999999999</v>
      </c>
      <c r="O55" s="19">
        <f>'[1]7_Xa Ia Tul'!$D$43</f>
        <v>263.800389</v>
      </c>
      <c r="P55" s="19">
        <f>'[1]9_Xa Ia KDam'!$D$43</f>
        <v>297.98576400000002</v>
      </c>
      <c r="Q55" s="19">
        <f>'[1]8_Xa Chu Mo'!$D$43</f>
        <v>213.36007899999998</v>
      </c>
      <c r="R55" s="74"/>
    </row>
    <row r="56" spans="1:18" s="75" customFormat="1" ht="18" customHeight="1" x14ac:dyDescent="0.25">
      <c r="A56" s="163" t="s">
        <v>586</v>
      </c>
      <c r="B56" s="72" t="s">
        <v>94</v>
      </c>
      <c r="C56" s="73" t="s">
        <v>95</v>
      </c>
      <c r="D56" s="73"/>
      <c r="E56" s="73"/>
      <c r="F56" s="73"/>
      <c r="G56" s="90">
        <f t="shared" si="7"/>
        <v>17.355473999999997</v>
      </c>
      <c r="H56" s="90">
        <f t="shared" si="8"/>
        <v>1.998107900163347E-2</v>
      </c>
      <c r="I56" s="19">
        <f>'[1]1_Xa Ia Trok'!$D$44</f>
        <v>2.4336769999999999</v>
      </c>
      <c r="J56" s="19">
        <f>'[1]2_Xa Ia Mron'!$D$44</f>
        <v>2.2750029999999999</v>
      </c>
      <c r="K56" s="19">
        <f>'[1]3_Xa Kim Tan'!$D$44</f>
        <v>0</v>
      </c>
      <c r="L56" s="19">
        <f>'[1]4_Xa Chu Rang'!$D$44</f>
        <v>0.93824600000000002</v>
      </c>
      <c r="M56" s="19">
        <f>'[1]5_Xa Po To'!$D$44</f>
        <v>3.2553679999999998</v>
      </c>
      <c r="N56" s="19">
        <f>'[1]6_Xa Ia Broai'!$D$44</f>
        <v>1.811814</v>
      </c>
      <c r="O56" s="19">
        <f>'[1]7_Xa Ia Tul'!$D$44</f>
        <v>3.1264219999999998</v>
      </c>
      <c r="P56" s="19">
        <f>'[1]9_Xa Ia KDam'!$D$44</f>
        <v>1.43798</v>
      </c>
      <c r="Q56" s="19">
        <f>'[1]8_Xa Chu Mo'!$D$44</f>
        <v>2.0769639999999998</v>
      </c>
      <c r="R56" s="74"/>
    </row>
    <row r="57" spans="1:18" s="75" customFormat="1" ht="18" customHeight="1" x14ac:dyDescent="0.25">
      <c r="A57" s="71" t="s">
        <v>587</v>
      </c>
      <c r="B57" s="72" t="s">
        <v>96</v>
      </c>
      <c r="C57" s="73" t="s">
        <v>97</v>
      </c>
      <c r="D57" s="73"/>
      <c r="E57" s="73"/>
      <c r="F57" s="73"/>
      <c r="G57" s="90">
        <f t="shared" si="7"/>
        <v>0</v>
      </c>
      <c r="H57" s="90">
        <f t="shared" si="8"/>
        <v>0</v>
      </c>
      <c r="I57" s="19">
        <f>'[1]1_Xa Ia Trok'!$D$45</f>
        <v>0</v>
      </c>
      <c r="J57" s="19">
        <f>'[1]2_Xa Ia Mron'!$D$45</f>
        <v>0</v>
      </c>
      <c r="K57" s="19">
        <f>'[1]3_Xa Kim Tan'!$D$45</f>
        <v>0</v>
      </c>
      <c r="L57" s="19">
        <f>'[1]4_Xa Chu Rang'!$D$45</f>
        <v>0</v>
      </c>
      <c r="M57" s="19">
        <f>'[1]5_Xa Po To'!$D$45</f>
        <v>0</v>
      </c>
      <c r="N57" s="19">
        <f>'[1]6_Xa Ia Broai'!$D$45</f>
        <v>0</v>
      </c>
      <c r="O57" s="19">
        <f>'[1]7_Xa Ia Tul'!$D$45</f>
        <v>0</v>
      </c>
      <c r="P57" s="19">
        <f>'[1]9_Xa Ia KDam'!$D$45</f>
        <v>0</v>
      </c>
      <c r="Q57" s="19">
        <f>'[1]8_Xa Chu Mo'!$D$45</f>
        <v>0</v>
      </c>
      <c r="R57" s="74"/>
    </row>
    <row r="58" spans="1:18" s="158" customFormat="1" ht="18" customHeight="1" x14ac:dyDescent="0.25">
      <c r="A58" s="154">
        <v>3</v>
      </c>
      <c r="B58" s="155" t="s">
        <v>98</v>
      </c>
      <c r="C58" s="156" t="s">
        <v>99</v>
      </c>
      <c r="D58" s="156"/>
      <c r="E58" s="156"/>
      <c r="F58" s="156"/>
      <c r="G58" s="87">
        <f t="shared" si="7"/>
        <v>2966.5649270000004</v>
      </c>
      <c r="H58" s="87">
        <f t="shared" si="8"/>
        <v>3.4153586453393343</v>
      </c>
      <c r="I58" s="39">
        <f>'[1]1_Xa Ia Trok'!$D$46</f>
        <v>0.77512300000000001</v>
      </c>
      <c r="J58" s="39">
        <f>'[1]2_Xa Ia Mron'!$D$46</f>
        <v>10.114706999999999</v>
      </c>
      <c r="K58" s="39">
        <f>'[1]3_Xa Kim Tan'!$D$46</f>
        <v>23.220834</v>
      </c>
      <c r="L58" s="39">
        <f>'[1]4_Xa Chu Rang'!$D$46</f>
        <v>26.950219000000001</v>
      </c>
      <c r="M58" s="39">
        <f>'[1]5_Xa Po To'!$D$46</f>
        <v>240.63225</v>
      </c>
      <c r="N58" s="39">
        <f>'[1]6_Xa Ia Broai'!$D$46</f>
        <v>26.40915</v>
      </c>
      <c r="O58" s="39">
        <f>'[1]7_Xa Ia Tul'!$D$46</f>
        <v>1668.342036</v>
      </c>
      <c r="P58" s="39">
        <f>'[1]9_Xa Ia KDam'!$D$46</f>
        <v>152.913263</v>
      </c>
      <c r="Q58" s="39">
        <f>'[1]8_Xa Chu Mo'!$D$46</f>
        <v>817.20734500000003</v>
      </c>
      <c r="R58" s="157"/>
    </row>
    <row r="59" spans="1:18" s="158" customFormat="1" ht="15" x14ac:dyDescent="0.25">
      <c r="A59" s="1059">
        <v>4</v>
      </c>
      <c r="B59" s="164" t="s">
        <v>100</v>
      </c>
      <c r="C59" s="1060" t="s">
        <v>101</v>
      </c>
      <c r="D59" s="1060"/>
      <c r="E59" s="1060"/>
      <c r="F59" s="1060"/>
      <c r="G59" s="165">
        <f t="shared" si="7"/>
        <v>0</v>
      </c>
      <c r="H59" s="165"/>
      <c r="I59" s="34"/>
      <c r="J59" s="34"/>
      <c r="K59" s="34"/>
      <c r="L59" s="34"/>
      <c r="M59" s="34"/>
      <c r="N59" s="34"/>
      <c r="O59" s="34"/>
      <c r="P59" s="34"/>
      <c r="Q59" s="34"/>
      <c r="R59" s="157"/>
    </row>
    <row r="60" spans="1:18" s="158" customFormat="1" ht="15" x14ac:dyDescent="0.25">
      <c r="A60" s="1059">
        <v>5</v>
      </c>
      <c r="B60" s="164" t="s">
        <v>102</v>
      </c>
      <c r="C60" s="1060" t="s">
        <v>103</v>
      </c>
      <c r="D60" s="1060"/>
      <c r="E60" s="1060"/>
      <c r="F60" s="1060"/>
      <c r="G60" s="165">
        <f t="shared" si="7"/>
        <v>0</v>
      </c>
      <c r="H60" s="165"/>
      <c r="I60" s="34"/>
      <c r="J60" s="34"/>
      <c r="K60" s="34"/>
      <c r="L60" s="34"/>
      <c r="M60" s="34"/>
      <c r="N60" s="34"/>
      <c r="O60" s="34"/>
      <c r="P60" s="34"/>
      <c r="Q60" s="34"/>
      <c r="R60" s="157"/>
    </row>
    <row r="61" spans="1:18" s="158" customFormat="1" thickBot="1" x14ac:dyDescent="0.3">
      <c r="A61" s="166">
        <v>6</v>
      </c>
      <c r="B61" s="167" t="s">
        <v>104</v>
      </c>
      <c r="C61" s="168" t="s">
        <v>105</v>
      </c>
      <c r="D61" s="168"/>
      <c r="E61" s="168"/>
      <c r="F61" s="168"/>
      <c r="G61" s="169">
        <f t="shared" si="7"/>
        <v>0</v>
      </c>
      <c r="H61" s="169"/>
      <c r="I61" s="37"/>
      <c r="J61" s="37"/>
      <c r="K61" s="37"/>
      <c r="L61" s="37"/>
      <c r="M61" s="37"/>
      <c r="N61" s="37"/>
      <c r="O61" s="37"/>
      <c r="P61" s="37"/>
      <c r="Q61" s="37"/>
      <c r="R61" s="157"/>
    </row>
    <row r="62" spans="1:18" s="75" customFormat="1" ht="15" x14ac:dyDescent="0.25">
      <c r="A62" s="170" t="s">
        <v>106</v>
      </c>
      <c r="G62" s="171"/>
      <c r="H62" s="171"/>
      <c r="R62" s="74"/>
    </row>
    <row r="63" spans="1:18" x14ac:dyDescent="0.25">
      <c r="K63" s="79">
        <f>'[3]03CH'!$G$17-K19</f>
        <v>16.316420999999998</v>
      </c>
    </row>
    <row r="64" spans="1:18" x14ac:dyDescent="0.25">
      <c r="A64" s="173"/>
    </row>
    <row r="65" spans="2:18" s="92" customFormat="1" ht="12.75" x14ac:dyDescent="0.2">
      <c r="G65" s="174">
        <f>SUM(I65:Q65)</f>
        <v>86859.543463999988</v>
      </c>
      <c r="H65" s="174"/>
      <c r="I65" s="93">
        <f>'[2]04-DVHC'!$M$9</f>
        <v>2247.6341790000001</v>
      </c>
      <c r="J65" s="93">
        <f>'[2]04-DVHC'!$K$9</f>
        <v>3185.9289020000001</v>
      </c>
      <c r="K65" s="93">
        <f>'[2]04-DVHC'!$H$9</f>
        <v>4885.083396</v>
      </c>
      <c r="L65" s="93">
        <f>'[2]04-DVHC'!$F$9</f>
        <v>4456.4266690000004</v>
      </c>
      <c r="M65" s="93">
        <f>'[2]04-DVHC'!$E$9</f>
        <v>13333.275799999999</v>
      </c>
      <c r="N65" s="93">
        <f>'[2]04-DVHC'!$L$9</f>
        <v>2711.7377820000002</v>
      </c>
      <c r="O65" s="93">
        <f>'[2]04-DVHC'!$J$9</f>
        <v>26742.296629</v>
      </c>
      <c r="P65" s="93">
        <f>'[2]04-DVHC'!$G$9</f>
        <v>11402.677711</v>
      </c>
      <c r="Q65" s="93">
        <f>'[2]04-DVHC'!$I$9</f>
        <v>17894.482395999999</v>
      </c>
      <c r="R65" s="175"/>
    </row>
    <row r="66" spans="2:18" s="176" customFormat="1" x14ac:dyDescent="0.25">
      <c r="B66" s="176" t="s">
        <v>244</v>
      </c>
      <c r="G66" s="177">
        <f>G9+G20+G58</f>
        <v>86859.540945999994</v>
      </c>
      <c r="H66" s="177"/>
      <c r="I66" s="178">
        <f t="shared" ref="I66:Q66" si="9">I9+I20+I58</f>
        <v>2247.6321969999999</v>
      </c>
      <c r="J66" s="178">
        <f t="shared" si="9"/>
        <v>3185.9288920000008</v>
      </c>
      <c r="K66" s="178">
        <f t="shared" si="9"/>
        <v>4885.0864169999986</v>
      </c>
      <c r="L66" s="178">
        <f t="shared" si="9"/>
        <v>4456.4292290000012</v>
      </c>
      <c r="M66" s="178">
        <f t="shared" si="9"/>
        <v>13333.280651000003</v>
      </c>
      <c r="N66" s="178">
        <f t="shared" si="9"/>
        <v>2711.7363819999996</v>
      </c>
      <c r="O66" s="178">
        <f t="shared" si="9"/>
        <v>26742.295646999999</v>
      </c>
      <c r="P66" s="178">
        <f t="shared" si="9"/>
        <v>11402.673037999999</v>
      </c>
      <c r="Q66" s="178">
        <f t="shared" si="9"/>
        <v>17894.478492999999</v>
      </c>
      <c r="R66" s="179"/>
    </row>
    <row r="67" spans="2:18" x14ac:dyDescent="0.25">
      <c r="G67" s="93">
        <f>G66-G65</f>
        <v>-2.5179999938700348E-3</v>
      </c>
      <c r="H67" s="93"/>
      <c r="I67" s="180">
        <f t="shared" ref="I67:Q67" si="10">I66-I65</f>
        <v>-1.9820000002255256E-3</v>
      </c>
      <c r="J67" s="180">
        <f t="shared" si="10"/>
        <v>-9.9999992926314007E-6</v>
      </c>
      <c r="K67" s="180">
        <f t="shared" si="10"/>
        <v>3.0209999986254843E-3</v>
      </c>
      <c r="L67" s="180">
        <f t="shared" si="10"/>
        <v>2.5600000008125789E-3</v>
      </c>
      <c r="M67" s="180">
        <f t="shared" si="10"/>
        <v>4.8510000033274991E-3</v>
      </c>
      <c r="N67" s="180">
        <f t="shared" si="10"/>
        <v>-1.4000000005580659E-3</v>
      </c>
      <c r="O67" s="180">
        <f t="shared" si="10"/>
        <v>-9.8200000138604082E-4</v>
      </c>
      <c r="P67" s="180">
        <f t="shared" si="10"/>
        <v>-4.6730000012757955E-3</v>
      </c>
      <c r="Q67" s="180">
        <f t="shared" si="10"/>
        <v>-3.9030000007187482E-3</v>
      </c>
    </row>
    <row r="68" spans="2:18" x14ac:dyDescent="0.25">
      <c r="G68" s="91"/>
      <c r="H68" s="91"/>
      <c r="I68" s="314"/>
      <c r="J68" s="92"/>
      <c r="K68" s="92"/>
      <c r="L68" s="92"/>
      <c r="M68" s="92"/>
      <c r="N68" s="92"/>
      <c r="O68" s="92"/>
      <c r="P68" s="92"/>
      <c r="Q68" s="92"/>
    </row>
    <row r="69" spans="2:18" x14ac:dyDescent="0.25">
      <c r="G69" s="91">
        <f>G55+G56</f>
        <v>2037.402186</v>
      </c>
      <c r="H69" s="91"/>
      <c r="I69" s="315"/>
    </row>
  </sheetData>
  <mergeCells count="9">
    <mergeCell ref="I5:Q5"/>
    <mergeCell ref="A4:Q4"/>
    <mergeCell ref="A2:Q2"/>
    <mergeCell ref="A3:Q3"/>
    <mergeCell ref="A5:A6"/>
    <mergeCell ref="B5:B6"/>
    <mergeCell ref="C5:C6"/>
    <mergeCell ref="G5:H5"/>
    <mergeCell ref="D5:F5"/>
  </mergeCells>
  <phoneticPr fontId="29" type="noConversion"/>
  <printOptions horizontalCentered="1"/>
  <pageMargins left="0.31496062992125984" right="0.31496062992125984" top="0.74803149606299213" bottom="0.74803149606299213" header="0.31496062992125984" footer="0.31496062992125984"/>
  <pageSetup paperSize="9" scale="68"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54"/>
  <sheetViews>
    <sheetView zoomScaleNormal="100" workbookViewId="0">
      <selection activeCell="B16" sqref="B16"/>
    </sheetView>
  </sheetViews>
  <sheetFormatPr defaultColWidth="11.42578125" defaultRowHeight="15.75" x14ac:dyDescent="0.25"/>
  <cols>
    <col min="1" max="1" width="5.28515625" style="76" customWidth="1"/>
    <col min="2" max="2" width="37.140625" style="76" customWidth="1"/>
    <col min="3" max="3" width="5.7109375" style="76" bestFit="1" customWidth="1"/>
    <col min="4" max="4" width="11.28515625" style="76" customWidth="1"/>
    <col min="5" max="5" width="8.7109375" style="76" customWidth="1"/>
    <col min="6" max="6" width="10.28515625" style="76" customWidth="1"/>
    <col min="7" max="7" width="11.28515625" style="91" customWidth="1"/>
    <col min="8" max="8" width="9.7109375" style="76" customWidth="1"/>
    <col min="9" max="9" width="10.28515625" style="76" bestFit="1" customWidth="1"/>
    <col min="10" max="10" width="19.7109375" style="76" bestFit="1" customWidth="1"/>
    <col min="11" max="11" width="16" style="76" bestFit="1" customWidth="1"/>
    <col min="12" max="12" width="14.28515625" style="76" bestFit="1" customWidth="1"/>
    <col min="13" max="16384" width="11.42578125" style="76"/>
  </cols>
  <sheetData>
    <row r="2" spans="1:13" x14ac:dyDescent="0.25">
      <c r="A2" s="145" t="s">
        <v>4</v>
      </c>
    </row>
    <row r="3" spans="1:13" ht="23.25" x14ac:dyDescent="0.25">
      <c r="A3" s="1085" t="s">
        <v>338</v>
      </c>
      <c r="B3" s="1085"/>
      <c r="C3" s="1085"/>
      <c r="D3" s="1085"/>
      <c r="E3" s="1085"/>
      <c r="F3" s="1085"/>
      <c r="G3" s="1085"/>
      <c r="H3" s="1085"/>
    </row>
    <row r="4" spans="1:13" ht="19.5" thickBot="1" x14ac:dyDescent="0.3">
      <c r="A4" s="1111" t="str">
        <f>'02 CH'!A3:Q3</f>
        <v>CỦA HUYỆN IA PA - TỈNH GIA LAI</v>
      </c>
      <c r="B4" s="1111"/>
      <c r="C4" s="1111"/>
      <c r="D4" s="1111"/>
      <c r="E4" s="1111"/>
      <c r="F4" s="1111"/>
      <c r="G4" s="1111"/>
      <c r="H4" s="1111"/>
    </row>
    <row r="5" spans="1:13" s="75" customFormat="1" ht="32.25" customHeight="1" x14ac:dyDescent="0.25">
      <c r="A5" s="1088" t="s">
        <v>107</v>
      </c>
      <c r="B5" s="1090" t="s">
        <v>17</v>
      </c>
      <c r="C5" s="1090" t="s">
        <v>18</v>
      </c>
      <c r="D5" s="1094" t="s">
        <v>529</v>
      </c>
      <c r="E5" s="1110"/>
      <c r="F5" s="1090" t="s">
        <v>337</v>
      </c>
      <c r="G5" s="1090"/>
      <c r="H5" s="1112"/>
    </row>
    <row r="6" spans="1:13" s="75" customFormat="1" ht="15" customHeight="1" x14ac:dyDescent="0.25">
      <c r="A6" s="1089"/>
      <c r="B6" s="1091"/>
      <c r="C6" s="1091"/>
      <c r="D6" s="1114" t="s">
        <v>162</v>
      </c>
      <c r="E6" s="1114" t="s">
        <v>202</v>
      </c>
      <c r="F6" s="1114" t="s">
        <v>162</v>
      </c>
      <c r="G6" s="1091" t="s">
        <v>108</v>
      </c>
      <c r="H6" s="1113"/>
    </row>
    <row r="7" spans="1:13" s="75" customFormat="1" ht="31.5" customHeight="1" x14ac:dyDescent="0.25">
      <c r="A7" s="1089"/>
      <c r="B7" s="1091"/>
      <c r="C7" s="1091"/>
      <c r="D7" s="1115"/>
      <c r="E7" s="1115"/>
      <c r="F7" s="1115"/>
      <c r="G7" s="375" t="s">
        <v>109</v>
      </c>
      <c r="H7" s="376" t="s">
        <v>193</v>
      </c>
      <c r="J7" s="75">
        <f>6/7*100</f>
        <v>85.714285714285708</v>
      </c>
    </row>
    <row r="8" spans="1:13" s="153" customFormat="1" ht="20.25" customHeight="1" x14ac:dyDescent="0.2">
      <c r="A8" s="149" t="s">
        <v>190</v>
      </c>
      <c r="B8" s="77" t="s">
        <v>191</v>
      </c>
      <c r="C8" s="77" t="s">
        <v>192</v>
      </c>
      <c r="D8" s="77" t="s">
        <v>208</v>
      </c>
      <c r="E8" s="77" t="s">
        <v>175</v>
      </c>
      <c r="F8" s="77" t="s">
        <v>176</v>
      </c>
      <c r="G8" s="150" t="s">
        <v>210</v>
      </c>
      <c r="H8" s="377" t="s">
        <v>211</v>
      </c>
      <c r="J8" s="316"/>
      <c r="K8" s="316" t="e">
        <f>(H10+H21+H48)/3</f>
        <v>#DIV/0!</v>
      </c>
    </row>
    <row r="9" spans="1:13" s="158" customFormat="1" ht="20.25" customHeight="1" x14ac:dyDescent="0.25">
      <c r="A9" s="378"/>
      <c r="B9" s="379" t="s">
        <v>209</v>
      </c>
      <c r="C9" s="379"/>
      <c r="D9" s="78">
        <f>D10+D21+D48</f>
        <v>0</v>
      </c>
      <c r="E9" s="78" t="e">
        <f>E10+E21+E48</f>
        <v>#DIV/0!</v>
      </c>
      <c r="F9" s="78" t="e">
        <f>F10+F21+F48</f>
        <v>#REF!</v>
      </c>
      <c r="G9" s="380" t="e">
        <f>F9-D9</f>
        <v>#REF!</v>
      </c>
      <c r="H9" s="381">
        <v>100</v>
      </c>
      <c r="I9" s="300"/>
    </row>
    <row r="10" spans="1:13" s="158" customFormat="1" ht="15" x14ac:dyDescent="0.25">
      <c r="A10" s="154">
        <v>1</v>
      </c>
      <c r="B10" s="155" t="s">
        <v>22</v>
      </c>
      <c r="C10" s="156" t="s">
        <v>23</v>
      </c>
      <c r="D10" s="39"/>
      <c r="E10" s="39" t="e">
        <f>D10/D9*100</f>
        <v>#DIV/0!</v>
      </c>
      <c r="F10" s="39">
        <f>SUM(F11:F20)-F12</f>
        <v>79949.540271999998</v>
      </c>
      <c r="G10" s="87">
        <f>F10-D10</f>
        <v>79949.540271999998</v>
      </c>
      <c r="H10" s="44" t="e">
        <f>(F10/D10)*100</f>
        <v>#DIV/0!</v>
      </c>
      <c r="I10" s="300"/>
      <c r="J10" s="382"/>
      <c r="K10" s="382" t="s">
        <v>212</v>
      </c>
      <c r="L10" s="383" t="s">
        <v>213</v>
      </c>
      <c r="M10" s="383" t="s">
        <v>193</v>
      </c>
    </row>
    <row r="11" spans="1:13" s="75" customFormat="1" ht="15" x14ac:dyDescent="0.25">
      <c r="A11" s="71">
        <v>1.1000000000000001</v>
      </c>
      <c r="B11" s="72" t="s">
        <v>24</v>
      </c>
      <c r="C11" s="73" t="s">
        <v>25</v>
      </c>
      <c r="D11" s="19"/>
      <c r="E11" s="19" t="e">
        <f>D11/$D$9*100</f>
        <v>#DIV/0!</v>
      </c>
      <c r="F11" s="19">
        <f>'02 CH'!G10</f>
        <v>7229.464798</v>
      </c>
      <c r="G11" s="86">
        <f>F11-D11</f>
        <v>7229.464798</v>
      </c>
      <c r="H11" s="35" t="e">
        <f>(F11/D11)*100</f>
        <v>#DIV/0!</v>
      </c>
      <c r="I11" s="300"/>
      <c r="J11" s="298" t="str">
        <f>B10</f>
        <v>Đất nông nghiệp</v>
      </c>
      <c r="K11" s="299">
        <f>D10</f>
        <v>0</v>
      </c>
      <c r="L11" s="299">
        <f>F10</f>
        <v>79949.540271999998</v>
      </c>
      <c r="M11" s="299" t="e">
        <f>H10</f>
        <v>#DIV/0!</v>
      </c>
    </row>
    <row r="12" spans="1:13" s="385" customFormat="1" ht="15" x14ac:dyDescent="0.25">
      <c r="A12" s="297"/>
      <c r="B12" s="159" t="s">
        <v>26</v>
      </c>
      <c r="C12" s="160" t="s">
        <v>27</v>
      </c>
      <c r="D12" s="40"/>
      <c r="E12" s="19" t="e">
        <f t="shared" ref="E12:E48" si="0">D12/$D$9*100</f>
        <v>#DIV/0!</v>
      </c>
      <c r="F12" s="40">
        <f>'02 CH'!G11</f>
        <v>3499.2540020000001</v>
      </c>
      <c r="G12" s="88">
        <f t="shared" ref="G12:G18" si="1">F12-D12</f>
        <v>3499.2540020000001</v>
      </c>
      <c r="H12" s="64" t="e">
        <f t="shared" ref="H12:H48" si="2">(F12/D12)*100</f>
        <v>#DIV/0!</v>
      </c>
      <c r="I12" s="300"/>
      <c r="J12" s="298" t="str">
        <f>B21</f>
        <v>Đất phi nông nghiệp</v>
      </c>
      <c r="K12" s="384">
        <f>D21</f>
        <v>0</v>
      </c>
      <c r="L12" s="384" t="e">
        <f>F21</f>
        <v>#REF!</v>
      </c>
      <c r="M12" s="384" t="e">
        <f>H21</f>
        <v>#REF!</v>
      </c>
    </row>
    <row r="13" spans="1:13" s="75" customFormat="1" ht="15" x14ac:dyDescent="0.25">
      <c r="A13" s="71">
        <v>1.2</v>
      </c>
      <c r="B13" s="72" t="s">
        <v>28</v>
      </c>
      <c r="C13" s="73" t="s">
        <v>29</v>
      </c>
      <c r="D13" s="19"/>
      <c r="E13" s="19" t="e">
        <f t="shared" si="0"/>
        <v>#DIV/0!</v>
      </c>
      <c r="F13" s="19">
        <f>'02 CH'!G12</f>
        <v>22548.647397999997</v>
      </c>
      <c r="G13" s="86">
        <f>F13-D13</f>
        <v>22548.647397999997</v>
      </c>
      <c r="H13" s="35" t="e">
        <f t="shared" si="2"/>
        <v>#DIV/0!</v>
      </c>
      <c r="I13" s="300"/>
      <c r="J13" s="298" t="str">
        <f>B48</f>
        <v>Đất chưa sử dụng</v>
      </c>
      <c r="K13" s="299">
        <f>D48</f>
        <v>0</v>
      </c>
      <c r="L13" s="299">
        <f>F48</f>
        <v>2966.5649270000004</v>
      </c>
      <c r="M13" s="299" t="e">
        <f>H48</f>
        <v>#DIV/0!</v>
      </c>
    </row>
    <row r="14" spans="1:13" s="75" customFormat="1" ht="15" x14ac:dyDescent="0.25">
      <c r="A14" s="71">
        <v>1.3</v>
      </c>
      <c r="B14" s="72" t="s">
        <v>30</v>
      </c>
      <c r="C14" s="73" t="s">
        <v>31</v>
      </c>
      <c r="D14" s="19"/>
      <c r="E14" s="19" t="e">
        <f t="shared" si="0"/>
        <v>#DIV/0!</v>
      </c>
      <c r="F14" s="19">
        <f>'02 CH'!G13</f>
        <v>3836.9000000000005</v>
      </c>
      <c r="G14" s="86">
        <f t="shared" si="1"/>
        <v>3836.9000000000005</v>
      </c>
      <c r="H14" s="35" t="e">
        <f t="shared" si="2"/>
        <v>#DIV/0!</v>
      </c>
      <c r="I14" s="300"/>
    </row>
    <row r="15" spans="1:13" s="75" customFormat="1" ht="15" x14ac:dyDescent="0.25">
      <c r="A15" s="71">
        <v>1.4</v>
      </c>
      <c r="B15" s="72" t="s">
        <v>32</v>
      </c>
      <c r="C15" s="73" t="s">
        <v>33</v>
      </c>
      <c r="D15" s="19"/>
      <c r="E15" s="19" t="e">
        <f t="shared" si="0"/>
        <v>#DIV/0!</v>
      </c>
      <c r="F15" s="19">
        <f>'02 CH'!G14</f>
        <v>5168.4040290000003</v>
      </c>
      <c r="G15" s="86">
        <f t="shared" si="1"/>
        <v>5168.4040290000003</v>
      </c>
      <c r="H15" s="35" t="e">
        <f t="shared" si="2"/>
        <v>#DIV/0!</v>
      </c>
      <c r="I15" s="300"/>
    </row>
    <row r="16" spans="1:13" s="75" customFormat="1" ht="15" x14ac:dyDescent="0.25">
      <c r="A16" s="71">
        <v>1.5</v>
      </c>
      <c r="B16" s="72" t="s">
        <v>34</v>
      </c>
      <c r="C16" s="73" t="s">
        <v>35</v>
      </c>
      <c r="D16" s="19"/>
      <c r="E16" s="19" t="e">
        <f t="shared" si="0"/>
        <v>#DIV/0!</v>
      </c>
      <c r="F16" s="19">
        <f>'02 CH'!G15</f>
        <v>0</v>
      </c>
      <c r="G16" s="19">
        <f t="shared" si="1"/>
        <v>0</v>
      </c>
      <c r="H16" s="35">
        <v>0</v>
      </c>
      <c r="I16" s="300"/>
    </row>
    <row r="17" spans="1:11" s="75" customFormat="1" ht="15" x14ac:dyDescent="0.25">
      <c r="A17" s="71">
        <v>1.6</v>
      </c>
      <c r="B17" s="72" t="s">
        <v>36</v>
      </c>
      <c r="C17" s="73" t="s">
        <v>37</v>
      </c>
      <c r="D17" s="19"/>
      <c r="E17" s="19" t="e">
        <f>D17/$D$9*100</f>
        <v>#DIV/0!</v>
      </c>
      <c r="F17" s="19">
        <f>'02 CH'!G16</f>
        <v>41041.184689000002</v>
      </c>
      <c r="G17" s="86">
        <f t="shared" si="1"/>
        <v>41041.184689000002</v>
      </c>
      <c r="H17" s="35" t="e">
        <f t="shared" si="2"/>
        <v>#DIV/0!</v>
      </c>
      <c r="I17" s="300"/>
    </row>
    <row r="18" spans="1:11" s="75" customFormat="1" ht="15" x14ac:dyDescent="0.25">
      <c r="A18" s="71">
        <v>1.7</v>
      </c>
      <c r="B18" s="72" t="s">
        <v>38</v>
      </c>
      <c r="C18" s="73" t="s">
        <v>39</v>
      </c>
      <c r="D18" s="19"/>
      <c r="E18" s="19" t="e">
        <f t="shared" si="0"/>
        <v>#DIV/0!</v>
      </c>
      <c r="F18" s="19">
        <f>'02 CH'!G17</f>
        <v>43.334575000000001</v>
      </c>
      <c r="G18" s="86">
        <f t="shared" si="1"/>
        <v>43.334575000000001</v>
      </c>
      <c r="H18" s="35" t="e">
        <f>(F18/D18)*100</f>
        <v>#DIV/0!</v>
      </c>
      <c r="I18" s="300"/>
    </row>
    <row r="19" spans="1:11" s="75" customFormat="1" ht="15" x14ac:dyDescent="0.25">
      <c r="A19" s="71">
        <v>1.8</v>
      </c>
      <c r="B19" s="72" t="s">
        <v>40</v>
      </c>
      <c r="C19" s="73" t="s">
        <v>41</v>
      </c>
      <c r="D19" s="19"/>
      <c r="E19" s="19" t="e">
        <f t="shared" si="0"/>
        <v>#DIV/0!</v>
      </c>
      <c r="F19" s="19">
        <f>'02 CH'!G18</f>
        <v>0</v>
      </c>
      <c r="G19" s="86"/>
      <c r="H19" s="35"/>
      <c r="I19" s="300"/>
    </row>
    <row r="20" spans="1:11" s="75" customFormat="1" ht="15" x14ac:dyDescent="0.25">
      <c r="A20" s="71">
        <v>1.9</v>
      </c>
      <c r="B20" s="72" t="s">
        <v>42</v>
      </c>
      <c r="C20" s="73" t="s">
        <v>43</v>
      </c>
      <c r="D20" s="19"/>
      <c r="E20" s="19" t="e">
        <f t="shared" si="0"/>
        <v>#DIV/0!</v>
      </c>
      <c r="F20" s="19">
        <f>'02 CH'!G19</f>
        <v>81.604782999999998</v>
      </c>
      <c r="G20" s="86">
        <f>F20-D20</f>
        <v>81.604782999999998</v>
      </c>
      <c r="H20" s="35" t="e">
        <f t="shared" si="2"/>
        <v>#DIV/0!</v>
      </c>
      <c r="I20" s="300"/>
    </row>
    <row r="21" spans="1:11" s="158" customFormat="1" ht="15" x14ac:dyDescent="0.25">
      <c r="A21" s="154">
        <v>2</v>
      </c>
      <c r="B21" s="155" t="s">
        <v>44</v>
      </c>
      <c r="C21" s="156" t="s">
        <v>45</v>
      </c>
      <c r="D21" s="39"/>
      <c r="E21" s="39" t="e">
        <f t="shared" si="0"/>
        <v>#DIV/0!</v>
      </c>
      <c r="F21" s="39" t="e">
        <f>SUM(F22:F47)</f>
        <v>#REF!</v>
      </c>
      <c r="G21" s="87" t="e">
        <f>F21-D21</f>
        <v>#REF!</v>
      </c>
      <c r="H21" s="44" t="e">
        <f t="shared" si="2"/>
        <v>#REF!</v>
      </c>
      <c r="I21" s="300"/>
      <c r="J21" s="386"/>
      <c r="K21" s="386"/>
    </row>
    <row r="22" spans="1:11" s="75" customFormat="1" ht="15" x14ac:dyDescent="0.25">
      <c r="A22" s="71">
        <v>2.1</v>
      </c>
      <c r="B22" s="72" t="s">
        <v>46</v>
      </c>
      <c r="C22" s="73" t="s">
        <v>47</v>
      </c>
      <c r="D22" s="19"/>
      <c r="E22" s="19" t="e">
        <f t="shared" si="0"/>
        <v>#DIV/0!</v>
      </c>
      <c r="F22" s="19">
        <f>'02 CH'!G21</f>
        <v>27.571717</v>
      </c>
      <c r="G22" s="86">
        <f>F22-D22</f>
        <v>27.571717</v>
      </c>
      <c r="H22" s="35" t="e">
        <f t="shared" si="2"/>
        <v>#DIV/0!</v>
      </c>
      <c r="I22" s="300"/>
    </row>
    <row r="23" spans="1:11" s="75" customFormat="1" ht="15" x14ac:dyDescent="0.25">
      <c r="A23" s="71">
        <v>2.2000000000000002</v>
      </c>
      <c r="B23" s="72" t="s">
        <v>48</v>
      </c>
      <c r="C23" s="73" t="s">
        <v>49</v>
      </c>
      <c r="D23" s="19"/>
      <c r="E23" s="19" t="e">
        <f t="shared" si="0"/>
        <v>#DIV/0!</v>
      </c>
      <c r="F23" s="19">
        <f>'02 CH'!G22</f>
        <v>2.2799999999999998</v>
      </c>
      <c r="G23" s="86">
        <f t="shared" ref="G23:G47" si="3">F23-D23</f>
        <v>2.2799999999999998</v>
      </c>
      <c r="H23" s="35" t="e">
        <f t="shared" si="2"/>
        <v>#DIV/0!</v>
      </c>
      <c r="I23" s="300"/>
    </row>
    <row r="24" spans="1:11" s="75" customFormat="1" ht="15" x14ac:dyDescent="0.25">
      <c r="A24" s="71">
        <v>2.2999999999999998</v>
      </c>
      <c r="B24" s="72" t="s">
        <v>50</v>
      </c>
      <c r="C24" s="73" t="s">
        <v>51</v>
      </c>
      <c r="D24" s="19"/>
      <c r="E24" s="19" t="e">
        <f t="shared" si="0"/>
        <v>#DIV/0!</v>
      </c>
      <c r="F24" s="19">
        <f>'02 CH'!G23</f>
        <v>0</v>
      </c>
      <c r="G24" s="86">
        <f t="shared" si="3"/>
        <v>0</v>
      </c>
      <c r="H24" s="35" t="e">
        <f t="shared" si="2"/>
        <v>#DIV/0!</v>
      </c>
      <c r="I24" s="300"/>
    </row>
    <row r="25" spans="1:11" s="75" customFormat="1" ht="15" x14ac:dyDescent="0.25">
      <c r="A25" s="71">
        <v>2.4</v>
      </c>
      <c r="B25" s="72" t="s">
        <v>52</v>
      </c>
      <c r="C25" s="73" t="s">
        <v>53</v>
      </c>
      <c r="D25" s="19"/>
      <c r="E25" s="19" t="e">
        <f t="shared" si="0"/>
        <v>#DIV/0!</v>
      </c>
      <c r="F25" s="19" t="e">
        <f>'02 CH'!#REF!</f>
        <v>#REF!</v>
      </c>
      <c r="G25" s="86" t="e">
        <f t="shared" si="3"/>
        <v>#REF!</v>
      </c>
      <c r="H25" s="35">
        <v>0</v>
      </c>
      <c r="I25" s="300"/>
    </row>
    <row r="26" spans="1:11" s="75" customFormat="1" ht="15" x14ac:dyDescent="0.25">
      <c r="A26" s="71">
        <v>2.5</v>
      </c>
      <c r="B26" s="72" t="s">
        <v>54</v>
      </c>
      <c r="C26" s="73" t="s">
        <v>55</v>
      </c>
      <c r="D26" s="19"/>
      <c r="E26" s="19" t="e">
        <f t="shared" si="0"/>
        <v>#DIV/0!</v>
      </c>
      <c r="F26" s="19">
        <f>'02 CH'!G24</f>
        <v>0</v>
      </c>
      <c r="G26" s="86">
        <f t="shared" si="3"/>
        <v>0</v>
      </c>
      <c r="H26" s="35">
        <v>0</v>
      </c>
      <c r="I26" s="300"/>
    </row>
    <row r="27" spans="1:11" s="75" customFormat="1" ht="15" x14ac:dyDescent="0.25">
      <c r="A27" s="71">
        <v>2.6</v>
      </c>
      <c r="B27" s="72" t="s">
        <v>56</v>
      </c>
      <c r="C27" s="73" t="s">
        <v>57</v>
      </c>
      <c r="D27" s="19"/>
      <c r="E27" s="19" t="e">
        <f t="shared" si="0"/>
        <v>#DIV/0!</v>
      </c>
      <c r="F27" s="19">
        <f>'02 CH'!G25</f>
        <v>1.741457</v>
      </c>
      <c r="G27" s="86">
        <f t="shared" si="3"/>
        <v>1.741457</v>
      </c>
      <c r="H27" s="35">
        <v>0</v>
      </c>
      <c r="I27" s="300"/>
    </row>
    <row r="28" spans="1:11" s="75" customFormat="1" ht="15" x14ac:dyDescent="0.25">
      <c r="A28" s="71">
        <v>2.7</v>
      </c>
      <c r="B28" s="72" t="s">
        <v>58</v>
      </c>
      <c r="C28" s="73" t="s">
        <v>59</v>
      </c>
      <c r="D28" s="19"/>
      <c r="E28" s="19" t="e">
        <f t="shared" si="0"/>
        <v>#DIV/0!</v>
      </c>
      <c r="F28" s="19">
        <f>'02 CH'!G26</f>
        <v>51.765417999999997</v>
      </c>
      <c r="G28" s="86">
        <f t="shared" si="3"/>
        <v>51.765417999999997</v>
      </c>
      <c r="H28" s="35" t="e">
        <f t="shared" si="2"/>
        <v>#DIV/0!</v>
      </c>
      <c r="I28" s="300"/>
    </row>
    <row r="29" spans="1:11" s="75" customFormat="1" ht="15" x14ac:dyDescent="0.25">
      <c r="A29" s="71">
        <v>2.8</v>
      </c>
      <c r="B29" s="72" t="s">
        <v>60</v>
      </c>
      <c r="C29" s="73" t="s">
        <v>61</v>
      </c>
      <c r="D29" s="19"/>
      <c r="E29" s="19" t="e">
        <f t="shared" si="0"/>
        <v>#DIV/0!</v>
      </c>
      <c r="F29" s="19">
        <f>'02 CH'!G27</f>
        <v>0</v>
      </c>
      <c r="G29" s="86">
        <f t="shared" si="3"/>
        <v>0</v>
      </c>
      <c r="H29" s="35">
        <v>0</v>
      </c>
      <c r="I29" s="300"/>
    </row>
    <row r="30" spans="1:11" s="75" customFormat="1" ht="30" x14ac:dyDescent="0.25">
      <c r="A30" s="245">
        <v>2.9</v>
      </c>
      <c r="B30" s="72" t="s">
        <v>62</v>
      </c>
      <c r="C30" s="73" t="s">
        <v>63</v>
      </c>
      <c r="D30" s="19"/>
      <c r="E30" s="19" t="e">
        <f t="shared" si="0"/>
        <v>#DIV/0!</v>
      </c>
      <c r="F30" s="19">
        <f>'02 CH'!G28</f>
        <v>891.87000000000012</v>
      </c>
      <c r="G30" s="86">
        <f t="shared" si="3"/>
        <v>891.87000000000012</v>
      </c>
      <c r="H30" s="35" t="e">
        <f t="shared" si="2"/>
        <v>#DIV/0!</v>
      </c>
      <c r="I30" s="300"/>
      <c r="J30" s="300">
        <f>F27+F28</f>
        <v>53.506874999999994</v>
      </c>
      <c r="K30" s="300"/>
    </row>
    <row r="31" spans="1:11" s="75" customFormat="1" ht="15" x14ac:dyDescent="0.25">
      <c r="A31" s="352" t="s">
        <v>204</v>
      </c>
      <c r="B31" s="72" t="s">
        <v>64</v>
      </c>
      <c r="C31" s="73" t="s">
        <v>65</v>
      </c>
      <c r="D31" s="19"/>
      <c r="E31" s="19" t="e">
        <f t="shared" si="0"/>
        <v>#DIV/0!</v>
      </c>
      <c r="F31" s="19">
        <f>'02 CH'!G40</f>
        <v>0</v>
      </c>
      <c r="G31" s="86">
        <f t="shared" si="3"/>
        <v>0</v>
      </c>
      <c r="H31" s="35">
        <v>0</v>
      </c>
      <c r="I31" s="300"/>
    </row>
    <row r="32" spans="1:11" s="75" customFormat="1" ht="15" x14ac:dyDescent="0.25">
      <c r="A32" s="245">
        <v>2.11</v>
      </c>
      <c r="B32" s="72" t="s">
        <v>66</v>
      </c>
      <c r="C32" s="73" t="s">
        <v>67</v>
      </c>
      <c r="D32" s="19"/>
      <c r="E32" s="19" t="e">
        <f t="shared" si="0"/>
        <v>#DIV/0!</v>
      </c>
      <c r="F32" s="19">
        <f>'02 CH'!G41</f>
        <v>0</v>
      </c>
      <c r="G32" s="86">
        <f t="shared" si="3"/>
        <v>0</v>
      </c>
      <c r="H32" s="35">
        <v>0</v>
      </c>
      <c r="I32" s="300"/>
    </row>
    <row r="33" spans="1:10" s="75" customFormat="1" ht="15" x14ac:dyDescent="0.25">
      <c r="A33" s="245">
        <v>2.12</v>
      </c>
      <c r="B33" s="72" t="s">
        <v>68</v>
      </c>
      <c r="C33" s="73" t="s">
        <v>69</v>
      </c>
      <c r="D33" s="19"/>
      <c r="E33" s="19" t="e">
        <f t="shared" si="0"/>
        <v>#DIV/0!</v>
      </c>
      <c r="F33" s="19">
        <f>'02 CH'!G42</f>
        <v>6.3227679999999999</v>
      </c>
      <c r="G33" s="86">
        <f t="shared" si="3"/>
        <v>6.3227679999999999</v>
      </c>
      <c r="H33" s="35" t="e">
        <f t="shared" si="2"/>
        <v>#DIV/0!</v>
      </c>
      <c r="I33" s="300"/>
    </row>
    <row r="34" spans="1:10" s="75" customFormat="1" ht="15" x14ac:dyDescent="0.25">
      <c r="A34" s="245">
        <v>2.13</v>
      </c>
      <c r="B34" s="72" t="s">
        <v>70</v>
      </c>
      <c r="C34" s="73" t="s">
        <v>71</v>
      </c>
      <c r="D34" s="19"/>
      <c r="E34" s="19" t="e">
        <f t="shared" si="0"/>
        <v>#DIV/0!</v>
      </c>
      <c r="F34" s="19">
        <f>'02 CH'!G44</f>
        <v>719.88530700000001</v>
      </c>
      <c r="G34" s="86">
        <f t="shared" si="3"/>
        <v>719.88530700000001</v>
      </c>
      <c r="H34" s="35" t="e">
        <f t="shared" si="2"/>
        <v>#DIV/0!</v>
      </c>
      <c r="I34" s="300" t="e">
        <f>100-H34</f>
        <v>#DIV/0!</v>
      </c>
      <c r="J34" s="387">
        <f>2/20</f>
        <v>0.1</v>
      </c>
    </row>
    <row r="35" spans="1:10" s="75" customFormat="1" ht="15" x14ac:dyDescent="0.25">
      <c r="A35" s="245">
        <v>2.14</v>
      </c>
      <c r="B35" s="72" t="s">
        <v>72</v>
      </c>
      <c r="C35" s="73" t="s">
        <v>73</v>
      </c>
      <c r="D35" s="19"/>
      <c r="E35" s="19" t="e">
        <f t="shared" si="0"/>
        <v>#DIV/0!</v>
      </c>
      <c r="F35" s="19">
        <f>'02 CH'!G45</f>
        <v>0</v>
      </c>
      <c r="G35" s="86">
        <f t="shared" si="3"/>
        <v>0</v>
      </c>
      <c r="H35" s="35" t="e">
        <f t="shared" si="2"/>
        <v>#DIV/0!</v>
      </c>
      <c r="I35" s="300"/>
    </row>
    <row r="36" spans="1:10" s="75" customFormat="1" ht="15" x14ac:dyDescent="0.25">
      <c r="A36" s="245">
        <v>2.15</v>
      </c>
      <c r="B36" s="72" t="s">
        <v>74</v>
      </c>
      <c r="C36" s="73" t="s">
        <v>75</v>
      </c>
      <c r="D36" s="19"/>
      <c r="E36" s="19" t="e">
        <f t="shared" si="0"/>
        <v>#DIV/0!</v>
      </c>
      <c r="F36" s="19">
        <f>'02 CH'!G46</f>
        <v>21.266891999999999</v>
      </c>
      <c r="G36" s="86">
        <f t="shared" si="3"/>
        <v>21.266891999999999</v>
      </c>
      <c r="H36" s="35" t="e">
        <f t="shared" si="2"/>
        <v>#DIV/0!</v>
      </c>
      <c r="I36" s="300"/>
    </row>
    <row r="37" spans="1:10" s="75" customFormat="1" ht="15" x14ac:dyDescent="0.25">
      <c r="A37" s="245">
        <v>2.16</v>
      </c>
      <c r="B37" s="72" t="s">
        <v>196</v>
      </c>
      <c r="C37" s="73" t="s">
        <v>77</v>
      </c>
      <c r="D37" s="19"/>
      <c r="E37" s="19" t="e">
        <f t="shared" si="0"/>
        <v>#DIV/0!</v>
      </c>
      <c r="F37" s="19">
        <f>'02 CH'!G47</f>
        <v>67.86999999999999</v>
      </c>
      <c r="G37" s="86">
        <f t="shared" si="3"/>
        <v>67.86999999999999</v>
      </c>
      <c r="H37" s="35" t="e">
        <f t="shared" si="2"/>
        <v>#DIV/0!</v>
      </c>
      <c r="I37" s="300"/>
    </row>
    <row r="38" spans="1:10" s="75" customFormat="1" ht="15" x14ac:dyDescent="0.25">
      <c r="A38" s="245">
        <v>2.17</v>
      </c>
      <c r="B38" s="72" t="s">
        <v>78</v>
      </c>
      <c r="C38" s="73" t="s">
        <v>79</v>
      </c>
      <c r="D38" s="19"/>
      <c r="E38" s="19" t="e">
        <f t="shared" si="0"/>
        <v>#DIV/0!</v>
      </c>
      <c r="F38" s="19">
        <f>'02 CH'!G48</f>
        <v>0</v>
      </c>
      <c r="G38" s="86">
        <f t="shared" si="3"/>
        <v>0</v>
      </c>
      <c r="H38" s="35">
        <v>0</v>
      </c>
      <c r="I38" s="300"/>
    </row>
    <row r="39" spans="1:10" s="75" customFormat="1" ht="15" x14ac:dyDescent="0.25">
      <c r="A39" s="245">
        <v>2.1800000000000002</v>
      </c>
      <c r="B39" s="72" t="s">
        <v>80</v>
      </c>
      <c r="C39" s="73" t="s">
        <v>81</v>
      </c>
      <c r="D39" s="19"/>
      <c r="E39" s="19" t="e">
        <f t="shared" si="0"/>
        <v>#DIV/0!</v>
      </c>
      <c r="F39" s="19">
        <f>'02 CH'!G49</f>
        <v>2.881602</v>
      </c>
      <c r="G39" s="86">
        <f t="shared" si="3"/>
        <v>2.881602</v>
      </c>
      <c r="H39" s="35" t="e">
        <f t="shared" si="2"/>
        <v>#DIV/0!</v>
      </c>
      <c r="I39" s="300"/>
    </row>
    <row r="40" spans="1:10" s="75" customFormat="1" ht="15" x14ac:dyDescent="0.25">
      <c r="A40" s="245">
        <v>2.19</v>
      </c>
      <c r="B40" s="72" t="s">
        <v>195</v>
      </c>
      <c r="C40" s="73" t="s">
        <v>83</v>
      </c>
      <c r="D40" s="19"/>
      <c r="E40" s="19" t="e">
        <f t="shared" si="0"/>
        <v>#DIV/0!</v>
      </c>
      <c r="F40" s="19">
        <f>'02 CH'!G50</f>
        <v>60.890589000000006</v>
      </c>
      <c r="G40" s="86">
        <f t="shared" si="3"/>
        <v>60.890589000000006</v>
      </c>
      <c r="H40" s="35" t="e">
        <f t="shared" si="2"/>
        <v>#DIV/0!</v>
      </c>
      <c r="I40" s="300"/>
    </row>
    <row r="41" spans="1:10" s="75" customFormat="1" ht="15" x14ac:dyDescent="0.25">
      <c r="A41" s="245">
        <v>2.2000000000000002</v>
      </c>
      <c r="B41" s="72" t="s">
        <v>194</v>
      </c>
      <c r="C41" s="73" t="s">
        <v>85</v>
      </c>
      <c r="D41" s="19"/>
      <c r="E41" s="19" t="e">
        <f t="shared" si="0"/>
        <v>#DIV/0!</v>
      </c>
      <c r="F41" s="19">
        <f>'02 CH'!G51</f>
        <v>50.947810999999994</v>
      </c>
      <c r="G41" s="86">
        <f t="shared" si="3"/>
        <v>50.947810999999994</v>
      </c>
      <c r="H41" s="35" t="e">
        <f t="shared" si="2"/>
        <v>#DIV/0!</v>
      </c>
      <c r="I41" s="300"/>
    </row>
    <row r="42" spans="1:10" s="75" customFormat="1" ht="15" x14ac:dyDescent="0.25">
      <c r="A42" s="245">
        <v>2.21</v>
      </c>
      <c r="B42" s="72" t="s">
        <v>86</v>
      </c>
      <c r="C42" s="73" t="s">
        <v>87</v>
      </c>
      <c r="D42" s="19"/>
      <c r="E42" s="19" t="e">
        <f t="shared" si="0"/>
        <v>#DIV/0!</v>
      </c>
      <c r="F42" s="19">
        <f>'02 CH'!G52</f>
        <v>0.74</v>
      </c>
      <c r="G42" s="86">
        <f t="shared" si="3"/>
        <v>0.74</v>
      </c>
      <c r="H42" s="35">
        <v>0</v>
      </c>
      <c r="I42" s="300"/>
    </row>
    <row r="43" spans="1:10" s="75" customFormat="1" ht="15" x14ac:dyDescent="0.25">
      <c r="A43" s="245">
        <v>2.2200000000000002</v>
      </c>
      <c r="B43" s="72" t="s">
        <v>88</v>
      </c>
      <c r="C43" s="73" t="s">
        <v>89</v>
      </c>
      <c r="D43" s="19"/>
      <c r="E43" s="19" t="e">
        <f t="shared" si="0"/>
        <v>#DIV/0!</v>
      </c>
      <c r="F43" s="19">
        <f>'02 CH'!G53</f>
        <v>0</v>
      </c>
      <c r="G43" s="86">
        <f t="shared" si="3"/>
        <v>0</v>
      </c>
      <c r="H43" s="35">
        <v>0</v>
      </c>
      <c r="I43" s="300"/>
    </row>
    <row r="44" spans="1:10" s="75" customFormat="1" ht="15" x14ac:dyDescent="0.25">
      <c r="A44" s="245">
        <v>2.23</v>
      </c>
      <c r="B44" s="72" t="s">
        <v>90</v>
      </c>
      <c r="C44" s="73" t="s">
        <v>91</v>
      </c>
      <c r="D44" s="19"/>
      <c r="E44" s="19" t="e">
        <f t="shared" si="0"/>
        <v>#DIV/0!</v>
      </c>
      <c r="F44" s="19">
        <f>'02 CH'!G54</f>
        <v>0</v>
      </c>
      <c r="G44" s="86">
        <f t="shared" si="3"/>
        <v>0</v>
      </c>
      <c r="H44" s="35">
        <v>0</v>
      </c>
      <c r="I44" s="300"/>
    </row>
    <row r="45" spans="1:10" s="75" customFormat="1" ht="15" x14ac:dyDescent="0.25">
      <c r="A45" s="245">
        <v>2.2400000000000002</v>
      </c>
      <c r="B45" s="72" t="s">
        <v>92</v>
      </c>
      <c r="C45" s="73" t="s">
        <v>93</v>
      </c>
      <c r="D45" s="19"/>
      <c r="E45" s="19" t="e">
        <f t="shared" si="0"/>
        <v>#DIV/0!</v>
      </c>
      <c r="F45" s="19">
        <f>'02 CH'!G55</f>
        <v>2020.0467120000001</v>
      </c>
      <c r="G45" s="86">
        <f t="shared" si="3"/>
        <v>2020.0467120000001</v>
      </c>
      <c r="H45" s="35" t="e">
        <f t="shared" si="2"/>
        <v>#DIV/0!</v>
      </c>
      <c r="I45" s="300"/>
    </row>
    <row r="46" spans="1:10" s="75" customFormat="1" ht="15" x14ac:dyDescent="0.25">
      <c r="A46" s="245">
        <v>2.25</v>
      </c>
      <c r="B46" s="72" t="s">
        <v>94</v>
      </c>
      <c r="C46" s="73" t="s">
        <v>95</v>
      </c>
      <c r="D46" s="19"/>
      <c r="E46" s="19" t="e">
        <f t="shared" si="0"/>
        <v>#DIV/0!</v>
      </c>
      <c r="F46" s="19">
        <f>'02 CH'!G56</f>
        <v>17.355473999999997</v>
      </c>
      <c r="G46" s="86">
        <f t="shared" si="3"/>
        <v>17.355473999999997</v>
      </c>
      <c r="H46" s="35" t="e">
        <f t="shared" si="2"/>
        <v>#DIV/0!</v>
      </c>
      <c r="I46" s="300"/>
    </row>
    <row r="47" spans="1:10" s="75" customFormat="1" ht="15" x14ac:dyDescent="0.25">
      <c r="A47" s="71">
        <v>2.2599999999999998</v>
      </c>
      <c r="B47" s="72" t="s">
        <v>96</v>
      </c>
      <c r="C47" s="73" t="s">
        <v>97</v>
      </c>
      <c r="D47" s="19"/>
      <c r="E47" s="19" t="e">
        <f t="shared" si="0"/>
        <v>#DIV/0!</v>
      </c>
      <c r="F47" s="19">
        <f>'02 CH'!G57</f>
        <v>0</v>
      </c>
      <c r="G47" s="86">
        <f t="shared" si="3"/>
        <v>0</v>
      </c>
      <c r="H47" s="35" t="e">
        <f t="shared" si="2"/>
        <v>#DIV/0!</v>
      </c>
      <c r="I47" s="300"/>
    </row>
    <row r="48" spans="1:10" s="158" customFormat="1" thickBot="1" x14ac:dyDescent="0.3">
      <c r="A48" s="197">
        <v>3</v>
      </c>
      <c r="B48" s="198" t="s">
        <v>98</v>
      </c>
      <c r="C48" s="199" t="s">
        <v>99</v>
      </c>
      <c r="D48" s="45"/>
      <c r="E48" s="45" t="e">
        <f t="shared" si="0"/>
        <v>#DIV/0!</v>
      </c>
      <c r="F48" s="45">
        <f>'02 CH'!G58</f>
        <v>2966.5649270000004</v>
      </c>
      <c r="G48" s="89">
        <f>F48-D48</f>
        <v>2966.5649270000004</v>
      </c>
      <c r="H48" s="46" t="e">
        <f t="shared" si="2"/>
        <v>#DIV/0!</v>
      </c>
      <c r="I48" s="300"/>
    </row>
    <row r="49" spans="4:8" ht="11.1" customHeight="1" x14ac:dyDescent="0.25">
      <c r="D49" s="79"/>
      <c r="E49" s="79"/>
      <c r="F49" s="370"/>
      <c r="H49" s="370"/>
    </row>
    <row r="50" spans="4:8" ht="11.1" customHeight="1" x14ac:dyDescent="0.25">
      <c r="F50" s="370"/>
      <c r="H50" s="370"/>
    </row>
    <row r="51" spans="4:8" ht="11.1" customHeight="1" x14ac:dyDescent="0.25">
      <c r="F51" s="370"/>
      <c r="H51" s="370"/>
    </row>
    <row r="53" spans="4:8" x14ac:dyDescent="0.25">
      <c r="D53" s="79">
        <f>D10+D21+D48</f>
        <v>0</v>
      </c>
      <c r="E53" s="79"/>
    </row>
    <row r="54" spans="4:8" x14ac:dyDescent="0.25">
      <c r="D54" s="79" t="e">
        <f>F10+F21+F48</f>
        <v>#REF!</v>
      </c>
    </row>
  </sheetData>
  <mergeCells count="11">
    <mergeCell ref="A3:H3"/>
    <mergeCell ref="A4:H4"/>
    <mergeCell ref="A5:A7"/>
    <mergeCell ref="B5:B7"/>
    <mergeCell ref="C5:C7"/>
    <mergeCell ref="F5:H5"/>
    <mergeCell ref="G6:H6"/>
    <mergeCell ref="F6:F7"/>
    <mergeCell ref="D5:E5"/>
    <mergeCell ref="D6:D7"/>
    <mergeCell ref="E6:E7"/>
  </mergeCells>
  <pageMargins left="0.25" right="0" top="0.25" bottom="0" header="0.05" footer="0.05"/>
  <pageSetup paperSize="9" orientation="portrait"/>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4"/>
  <sheetViews>
    <sheetView zoomScale="85" zoomScaleNormal="85" workbookViewId="0">
      <pane xSplit="9" ySplit="8" topLeftCell="S24" activePane="bottomRight" state="frozen"/>
      <selection activeCell="L20" sqref="L20"/>
      <selection pane="topRight" activeCell="L20" sqref="L20"/>
      <selection pane="bottomLeft" activeCell="L20" sqref="L20"/>
      <selection pane="bottomRight" activeCell="AB36" sqref="AB36"/>
    </sheetView>
  </sheetViews>
  <sheetFormatPr defaultColWidth="11.42578125" defaultRowHeight="15.75" x14ac:dyDescent="0.25"/>
  <cols>
    <col min="1" max="1" width="4.7109375" style="76" customWidth="1"/>
    <col min="2" max="2" width="34.7109375" style="76" customWidth="1"/>
    <col min="3" max="3" width="5" style="76" hidden="1" customWidth="1"/>
    <col min="4" max="4" width="10.7109375" style="743" hidden="1" customWidth="1"/>
    <col min="5" max="5" width="7.140625" style="743" hidden="1" customWidth="1"/>
    <col min="6" max="6" width="9.85546875" style="762" hidden="1" customWidth="1"/>
    <col min="7" max="7" width="7.140625" style="762" hidden="1" customWidth="1"/>
    <col min="8" max="8" width="9.7109375" style="793" hidden="1" customWidth="1"/>
    <col min="9" max="9" width="9.85546875" style="592" hidden="1" customWidth="1"/>
    <col min="10" max="10" width="7" style="592" hidden="1" customWidth="1"/>
    <col min="11" max="12" width="10" style="817" hidden="1" customWidth="1"/>
    <col min="13" max="13" width="8.85546875" style="3" customWidth="1"/>
    <col min="14" max="14" width="9" style="839" customWidth="1"/>
    <col min="15" max="15" width="8.7109375" style="855" customWidth="1"/>
    <col min="16" max="16" width="8.7109375" style="884" customWidth="1"/>
    <col min="17" max="17" width="9" style="902" customWidth="1"/>
    <col min="18" max="18" width="8.7109375" style="817" customWidth="1"/>
    <col min="19" max="19" width="10" style="924" bestFit="1" customWidth="1"/>
    <col min="20" max="20" width="8.85546875" style="855" customWidth="1"/>
    <col min="21" max="21" width="9.28515625" style="944" bestFit="1" customWidth="1"/>
    <col min="22" max="22" width="8.7109375" style="76" customWidth="1"/>
    <col min="23" max="24" width="9" style="76" bestFit="1" customWidth="1"/>
    <col min="25" max="25" width="11.42578125" style="76" customWidth="1"/>
    <col min="26" max="26" width="9" style="76" bestFit="1" customWidth="1"/>
    <col min="27" max="27" width="9" style="76" customWidth="1"/>
    <col min="28" max="28" width="9.7109375" style="181" bestFit="1" customWidth="1"/>
    <col min="29" max="46" width="11.42578125" style="181" customWidth="1"/>
    <col min="47" max="16384" width="11.42578125" style="76"/>
  </cols>
  <sheetData>
    <row r="1" spans="1:46" x14ac:dyDescent="0.25">
      <c r="A1" s="145" t="s">
        <v>5</v>
      </c>
      <c r="D1" s="731"/>
      <c r="E1" s="732"/>
      <c r="F1" s="751"/>
      <c r="G1" s="751"/>
      <c r="H1" s="774"/>
      <c r="I1" s="775"/>
      <c r="J1" s="803"/>
      <c r="K1" s="805"/>
      <c r="L1" s="806">
        <f>I12*1.3</f>
        <v>27761.273017400003</v>
      </c>
      <c r="M1" s="824"/>
      <c r="P1" s="871"/>
      <c r="Q1" s="889"/>
      <c r="R1" s="907"/>
      <c r="S1" s="911"/>
      <c r="T1" s="929"/>
      <c r="U1" s="931"/>
    </row>
    <row r="2" spans="1:46" ht="23.25" x14ac:dyDescent="0.25">
      <c r="A2" s="1085" t="s">
        <v>320</v>
      </c>
      <c r="B2" s="1085"/>
      <c r="C2" s="1085"/>
      <c r="D2" s="1085"/>
      <c r="E2" s="1085"/>
      <c r="F2" s="1085"/>
      <c r="G2" s="1085"/>
      <c r="H2" s="1085"/>
      <c r="I2" s="1085"/>
      <c r="J2" s="1085"/>
      <c r="K2" s="1085"/>
      <c r="L2" s="1085"/>
      <c r="M2" s="1085"/>
      <c r="N2" s="1085"/>
      <c r="O2" s="1085"/>
      <c r="P2" s="1085"/>
      <c r="Q2" s="1085"/>
      <c r="R2" s="1085"/>
      <c r="S2" s="1085"/>
      <c r="T2" s="1085"/>
      <c r="U2" s="1085"/>
      <c r="V2" s="1085"/>
      <c r="W2" s="1085"/>
      <c r="X2" s="1085"/>
    </row>
    <row r="3" spans="1:46" ht="18.75" x14ac:dyDescent="0.25">
      <c r="A3" s="1086" t="str">
        <f>'02 CH'!A3:Q3</f>
        <v>CỦA HUYỆN IA PA - TỈNH GIA LAI</v>
      </c>
      <c r="B3" s="1086"/>
      <c r="C3" s="1086"/>
      <c r="D3" s="1086"/>
      <c r="E3" s="1086"/>
      <c r="F3" s="1086"/>
      <c r="G3" s="1086"/>
      <c r="H3" s="1086"/>
      <c r="I3" s="1086"/>
      <c r="J3" s="1086"/>
      <c r="K3" s="1086"/>
      <c r="L3" s="1086"/>
      <c r="M3" s="1086"/>
      <c r="N3" s="1086"/>
      <c r="O3" s="1086"/>
      <c r="P3" s="1086"/>
      <c r="Q3" s="1086"/>
      <c r="R3" s="1086"/>
      <c r="S3" s="1086"/>
      <c r="T3" s="1086"/>
      <c r="U3" s="1086"/>
      <c r="V3" s="1086"/>
      <c r="W3" s="1086"/>
      <c r="X3" s="1086"/>
    </row>
    <row r="4" spans="1:46" ht="16.5" customHeight="1" thickBot="1" x14ac:dyDescent="0.3">
      <c r="A4" s="1116" t="s">
        <v>16</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row>
    <row r="5" spans="1:46" s="92" customFormat="1" ht="27.75" customHeight="1" x14ac:dyDescent="0.2">
      <c r="A5" s="1117" t="s">
        <v>0</v>
      </c>
      <c r="B5" s="1119" t="s">
        <v>17</v>
      </c>
      <c r="C5" s="1119" t="s">
        <v>18</v>
      </c>
      <c r="D5" s="1126" t="s">
        <v>339</v>
      </c>
      <c r="E5" s="1126"/>
      <c r="F5" s="1122" t="s">
        <v>598</v>
      </c>
      <c r="G5" s="1123"/>
      <c r="H5" s="1125" t="s">
        <v>340</v>
      </c>
      <c r="I5" s="1125"/>
      <c r="J5" s="1125"/>
      <c r="K5" s="1121" t="s">
        <v>599</v>
      </c>
      <c r="L5" s="1121"/>
      <c r="M5" s="1119" t="s">
        <v>110</v>
      </c>
      <c r="N5" s="1119"/>
      <c r="O5" s="1119"/>
      <c r="P5" s="1119"/>
      <c r="Q5" s="1119"/>
      <c r="R5" s="1119"/>
      <c r="S5" s="1119"/>
      <c r="T5" s="1119"/>
      <c r="U5" s="1119"/>
      <c r="V5" s="1119"/>
      <c r="W5" s="1119"/>
      <c r="X5" s="1119"/>
      <c r="Y5" s="1119"/>
      <c r="Z5" s="1119"/>
      <c r="AA5" s="1124"/>
      <c r="AB5" s="144"/>
      <c r="AC5" s="144"/>
      <c r="AD5" s="144"/>
      <c r="AE5" s="144"/>
      <c r="AF5" s="144"/>
      <c r="AG5" s="144"/>
      <c r="AH5" s="144"/>
      <c r="AI5" s="144"/>
      <c r="AJ5" s="144"/>
      <c r="AK5" s="144"/>
      <c r="AL5" s="144"/>
      <c r="AM5" s="144"/>
      <c r="AN5" s="144"/>
      <c r="AO5" s="144"/>
      <c r="AP5" s="144"/>
      <c r="AQ5" s="144"/>
      <c r="AR5" s="144"/>
      <c r="AS5" s="144"/>
      <c r="AT5" s="144"/>
    </row>
    <row r="6" spans="1:46" s="92" customFormat="1" ht="51" x14ac:dyDescent="0.2">
      <c r="A6" s="1118"/>
      <c r="B6" s="1120"/>
      <c r="C6" s="1120"/>
      <c r="D6" s="733" t="s">
        <v>162</v>
      </c>
      <c r="E6" s="733" t="s">
        <v>202</v>
      </c>
      <c r="F6" s="752" t="s">
        <v>162</v>
      </c>
      <c r="G6" s="752" t="s">
        <v>202</v>
      </c>
      <c r="H6" s="776" t="s">
        <v>273</v>
      </c>
      <c r="I6" s="777" t="s">
        <v>341</v>
      </c>
      <c r="J6" s="777" t="s">
        <v>202</v>
      </c>
      <c r="K6" s="807" t="s">
        <v>600</v>
      </c>
      <c r="L6" s="807" t="s">
        <v>601</v>
      </c>
      <c r="M6" s="825" t="str">
        <f>'02 CH'!I6</f>
        <v>Xã Ia Trốk</v>
      </c>
      <c r="N6" s="840" t="str">
        <f>'02 CH'!J6</f>
        <v>Xã Ia Mrơn</v>
      </c>
      <c r="O6" s="856" t="str">
        <f>'02 CH'!K6</f>
        <v>Xã Kim Tân</v>
      </c>
      <c r="P6" s="872" t="str">
        <f>'02 CH'!L6</f>
        <v>Xã Chư Răng</v>
      </c>
      <c r="Q6" s="890" t="str">
        <f>'02 CH'!M6</f>
        <v>Xã Pờ Tó</v>
      </c>
      <c r="R6" s="908" t="str">
        <f>'02 CH'!N6</f>
        <v>Xã Ia Broai</v>
      </c>
      <c r="S6" s="912" t="str">
        <f>'02 CH'!O6</f>
        <v>Xã Ia Tul</v>
      </c>
      <c r="T6" s="856" t="str">
        <f>'02 CH'!P6</f>
        <v>Xã Ia KDăm</v>
      </c>
      <c r="U6" s="932" t="str">
        <f>'02 CH'!Q6</f>
        <v>Xã Chư Mố</v>
      </c>
      <c r="V6" s="105" t="e">
        <f>'02 CH'!#REF!</f>
        <v>#REF!</v>
      </c>
      <c r="W6" s="105" t="e">
        <f>'02 CH'!#REF!</f>
        <v>#REF!</v>
      </c>
      <c r="X6" s="105" t="e">
        <f>'02 CH'!#REF!</f>
        <v>#REF!</v>
      </c>
      <c r="Y6" s="105" t="e">
        <f>'02 CH'!#REF!</f>
        <v>#REF!</v>
      </c>
      <c r="Z6" s="105" t="e">
        <f>'02 CH'!#REF!</f>
        <v>#REF!</v>
      </c>
      <c r="AA6" s="200" t="e">
        <f>'02 CH'!#REF!</f>
        <v>#REF!</v>
      </c>
      <c r="AB6" s="144"/>
      <c r="AC6" s="144"/>
      <c r="AD6" s="144"/>
      <c r="AE6" s="144"/>
      <c r="AF6" s="144"/>
      <c r="AG6" s="144"/>
      <c r="AH6" s="144"/>
      <c r="AI6" s="144"/>
      <c r="AJ6" s="144"/>
      <c r="AK6" s="144"/>
      <c r="AL6" s="144"/>
      <c r="AM6" s="144"/>
      <c r="AN6" s="144"/>
      <c r="AO6" s="144"/>
      <c r="AP6" s="144"/>
      <c r="AQ6" s="144"/>
      <c r="AR6" s="144"/>
      <c r="AS6" s="144"/>
      <c r="AT6" s="144"/>
    </row>
    <row r="7" spans="1:46" s="415" customFormat="1" ht="11.25" x14ac:dyDescent="0.2">
      <c r="A7" s="149" t="s">
        <v>190</v>
      </c>
      <c r="B7" s="77" t="s">
        <v>191</v>
      </c>
      <c r="C7" s="77" t="s">
        <v>192</v>
      </c>
      <c r="D7" s="734" t="s">
        <v>208</v>
      </c>
      <c r="E7" s="734" t="s">
        <v>175</v>
      </c>
      <c r="F7" s="753" t="s">
        <v>176</v>
      </c>
      <c r="G7" s="753" t="s">
        <v>177</v>
      </c>
      <c r="H7" s="778" t="s">
        <v>178</v>
      </c>
      <c r="I7" s="594" t="s">
        <v>302</v>
      </c>
      <c r="J7" s="594" t="s">
        <v>180</v>
      </c>
      <c r="K7" s="808"/>
      <c r="L7" s="808"/>
      <c r="M7" s="23" t="s">
        <v>181</v>
      </c>
      <c r="N7" s="841" t="s">
        <v>182</v>
      </c>
      <c r="O7" s="857" t="s">
        <v>183</v>
      </c>
      <c r="P7" s="873" t="s">
        <v>184</v>
      </c>
      <c r="Q7" s="891" t="s">
        <v>185</v>
      </c>
      <c r="R7" s="808" t="s">
        <v>186</v>
      </c>
      <c r="S7" s="913" t="s">
        <v>187</v>
      </c>
      <c r="T7" s="857" t="s">
        <v>188</v>
      </c>
      <c r="U7" s="933" t="s">
        <v>189</v>
      </c>
      <c r="V7" s="77" t="s">
        <v>303</v>
      </c>
      <c r="W7" s="77" t="s">
        <v>304</v>
      </c>
      <c r="X7" s="77" t="s">
        <v>305</v>
      </c>
      <c r="Y7" s="77" t="s">
        <v>306</v>
      </c>
      <c r="Z7" s="416" t="s">
        <v>307</v>
      </c>
      <c r="AA7" s="417" t="s">
        <v>308</v>
      </c>
      <c r="AB7" s="413"/>
      <c r="AC7" s="414"/>
      <c r="AD7" s="414"/>
      <c r="AE7" s="414"/>
      <c r="AF7" s="414"/>
      <c r="AG7" s="414"/>
      <c r="AH7" s="414"/>
      <c r="AI7" s="414"/>
      <c r="AJ7" s="414"/>
      <c r="AK7" s="414"/>
      <c r="AL7" s="414"/>
      <c r="AM7" s="414"/>
      <c r="AN7" s="414"/>
      <c r="AO7" s="414"/>
      <c r="AP7" s="414"/>
      <c r="AQ7" s="414"/>
      <c r="AR7" s="414"/>
      <c r="AS7" s="414"/>
      <c r="AT7" s="414"/>
    </row>
    <row r="8" spans="1:46" s="92" customFormat="1" ht="12.75" x14ac:dyDescent="0.2">
      <c r="A8" s="201"/>
      <c r="B8" s="202" t="s">
        <v>209</v>
      </c>
      <c r="C8" s="128"/>
      <c r="D8" s="735">
        <f>D9+D21+D59</f>
        <v>86859.540945999994</v>
      </c>
      <c r="E8" s="735">
        <v>100</v>
      </c>
      <c r="F8" s="754">
        <f>F9+F21+F59</f>
        <v>0</v>
      </c>
      <c r="G8" s="754">
        <v>100</v>
      </c>
      <c r="H8" s="779" t="e">
        <f>H9+H21+H59</f>
        <v>#REF!</v>
      </c>
      <c r="I8" s="780" t="e">
        <f>I9+I21+I59</f>
        <v>#REF!</v>
      </c>
      <c r="J8" s="780" t="e">
        <f>J9+J21+J59</f>
        <v>#REF!</v>
      </c>
      <c r="K8" s="809"/>
      <c r="L8" s="809"/>
      <c r="M8" s="826">
        <f t="shared" ref="M8:AA8" si="0">M9+M21+M59</f>
        <v>2247.6321969999999</v>
      </c>
      <c r="N8" s="842">
        <f t="shared" si="0"/>
        <v>3182.2488920000001</v>
      </c>
      <c r="O8" s="858">
        <f t="shared" si="0"/>
        <v>4869.9064170000001</v>
      </c>
      <c r="P8" s="874">
        <f t="shared" si="0"/>
        <v>4456.4292290000003</v>
      </c>
      <c r="Q8" s="892">
        <f t="shared" si="0"/>
        <v>13333.280651000001</v>
      </c>
      <c r="R8" s="809">
        <f t="shared" si="0"/>
        <v>2711.7363819999996</v>
      </c>
      <c r="S8" s="914">
        <f t="shared" si="0"/>
        <v>26735.295646999999</v>
      </c>
      <c r="T8" s="858">
        <f t="shared" si="0"/>
        <v>11354.673038000001</v>
      </c>
      <c r="U8" s="934">
        <f t="shared" si="0"/>
        <v>17894.008493000001</v>
      </c>
      <c r="V8" s="126">
        <f t="shared" si="0"/>
        <v>0</v>
      </c>
      <c r="W8" s="126">
        <f t="shared" si="0"/>
        <v>0</v>
      </c>
      <c r="X8" s="126">
        <f t="shared" si="0"/>
        <v>0</v>
      </c>
      <c r="Y8" s="126">
        <f t="shared" si="0"/>
        <v>0</v>
      </c>
      <c r="Z8" s="126">
        <f t="shared" si="0"/>
        <v>0</v>
      </c>
      <c r="AA8" s="127">
        <f t="shared" si="0"/>
        <v>0</v>
      </c>
      <c r="AB8" s="144"/>
      <c r="AC8" s="144"/>
      <c r="AD8" s="144"/>
      <c r="AE8" s="144"/>
      <c r="AF8" s="144"/>
      <c r="AG8" s="144"/>
      <c r="AH8" s="144"/>
      <c r="AI8" s="144"/>
      <c r="AJ8" s="144"/>
      <c r="AK8" s="144"/>
      <c r="AL8" s="144"/>
      <c r="AM8" s="144"/>
      <c r="AN8" s="144"/>
      <c r="AO8" s="144"/>
      <c r="AP8" s="144"/>
      <c r="AQ8" s="144"/>
      <c r="AR8" s="144"/>
      <c r="AS8" s="144"/>
      <c r="AT8" s="144"/>
    </row>
    <row r="9" spans="1:46" s="92" customFormat="1" ht="23.25" customHeight="1" x14ac:dyDescent="0.2">
      <c r="A9" s="203">
        <v>1</v>
      </c>
      <c r="B9" s="100" t="s">
        <v>22</v>
      </c>
      <c r="C9" s="99" t="s">
        <v>23</v>
      </c>
      <c r="D9" s="736">
        <f>'02 CH'!G9</f>
        <v>79949.540271999998</v>
      </c>
      <c r="E9" s="736">
        <f>'02 CH'!H9</f>
        <v>92.044624094917182</v>
      </c>
      <c r="F9" s="755"/>
      <c r="G9" s="755" t="e">
        <f>SUM(G10:G20)-G11</f>
        <v>#DIV/0!</v>
      </c>
      <c r="H9" s="781">
        <f>I9-F9</f>
        <v>78964.104772000006</v>
      </c>
      <c r="I9" s="782">
        <f>SUM(I10:I20)-I11</f>
        <v>78964.104772000006</v>
      </c>
      <c r="J9" s="782" t="e">
        <f>SUM(J10:J20)-J11</f>
        <v>#REF!</v>
      </c>
      <c r="K9" s="810">
        <f>I9-F9</f>
        <v>78964.104772000006</v>
      </c>
      <c r="L9" s="810" t="e">
        <f>I9-#REF!</f>
        <v>#REF!</v>
      </c>
      <c r="M9" s="827">
        <f t="shared" ref="M9:AA9" si="1">SUM(M10:M20)-M11</f>
        <v>1801.8206960000002</v>
      </c>
      <c r="N9" s="843">
        <f t="shared" si="1"/>
        <v>2697.7032059999997</v>
      </c>
      <c r="O9" s="859">
        <f t="shared" si="1"/>
        <v>4118.3928409999999</v>
      </c>
      <c r="P9" s="875">
        <f t="shared" si="1"/>
        <v>3918.1876780000002</v>
      </c>
      <c r="Q9" s="893">
        <f t="shared" si="1"/>
        <v>12028.392766000001</v>
      </c>
      <c r="R9" s="810">
        <f t="shared" si="1"/>
        <v>2314.1130373333331</v>
      </c>
      <c r="S9" s="915">
        <f t="shared" si="1"/>
        <v>24717.234359333332</v>
      </c>
      <c r="T9" s="859">
        <f t="shared" si="1"/>
        <v>10696.874611333333</v>
      </c>
      <c r="U9" s="935">
        <f t="shared" si="1"/>
        <v>16671.385577000001</v>
      </c>
      <c r="V9" s="122">
        <f t="shared" si="1"/>
        <v>0</v>
      </c>
      <c r="W9" s="122">
        <f t="shared" si="1"/>
        <v>0</v>
      </c>
      <c r="X9" s="122">
        <f t="shared" si="1"/>
        <v>0</v>
      </c>
      <c r="Y9" s="122">
        <f t="shared" si="1"/>
        <v>0</v>
      </c>
      <c r="Z9" s="122">
        <f t="shared" si="1"/>
        <v>0</v>
      </c>
      <c r="AA9" s="123">
        <f t="shared" si="1"/>
        <v>0</v>
      </c>
      <c r="AB9" s="144"/>
      <c r="AC9" s="144"/>
      <c r="AD9" s="144"/>
      <c r="AE9" s="144"/>
      <c r="AF9" s="144"/>
      <c r="AG9" s="144"/>
      <c r="AH9" s="144"/>
      <c r="AI9" s="144"/>
      <c r="AJ9" s="144"/>
      <c r="AK9" s="144"/>
      <c r="AL9" s="144"/>
      <c r="AM9" s="144"/>
      <c r="AN9" s="144"/>
      <c r="AO9" s="144"/>
      <c r="AP9" s="144"/>
      <c r="AQ9" s="144"/>
      <c r="AR9" s="144"/>
      <c r="AS9" s="144"/>
      <c r="AT9" s="144"/>
    </row>
    <row r="10" spans="1:46" s="92" customFormat="1" ht="14.1" customHeight="1" x14ac:dyDescent="0.2">
      <c r="A10" s="142" t="s">
        <v>588</v>
      </c>
      <c r="B10" s="81" t="s">
        <v>24</v>
      </c>
      <c r="C10" s="82" t="s">
        <v>25</v>
      </c>
      <c r="D10" s="725">
        <f>'02 CH'!G10</f>
        <v>7229.464798</v>
      </c>
      <c r="E10" s="725">
        <f>'02 CH'!H10</f>
        <v>8.3231669309847813</v>
      </c>
      <c r="F10" s="756"/>
      <c r="G10" s="756" t="e">
        <f t="shared" ref="G10:G16" si="2">F10/$F$8*100</f>
        <v>#DIV/0!</v>
      </c>
      <c r="H10" s="783">
        <f>I10-F10</f>
        <v>7221.0647979999994</v>
      </c>
      <c r="I10" s="784">
        <f t="shared" ref="I10:I16" si="3">SUM(M10:AA10)</f>
        <v>7221.0647979999994</v>
      </c>
      <c r="J10" s="784" t="e">
        <f>I10/$I$8*100</f>
        <v>#REF!</v>
      </c>
      <c r="K10" s="811">
        <f>I10-F10</f>
        <v>7221.0647979999994</v>
      </c>
      <c r="L10" s="811">
        <f>I10-D10</f>
        <v>-8.4000000000005457</v>
      </c>
      <c r="M10" s="828">
        <f>'[1]1_Xa Ia Trok'!$AS$9</f>
        <v>1004.194798</v>
      </c>
      <c r="N10" s="844">
        <f>'[1]2_Xa Ia Mron'!AS9</f>
        <v>1045.5</v>
      </c>
      <c r="O10" s="860">
        <f>'[1]3_Xa Kim Tan'!AS9</f>
        <v>487.82000000000005</v>
      </c>
      <c r="P10" s="876">
        <f>'[1]4_Xa Chu Rang'!AS9</f>
        <v>845.26</v>
      </c>
      <c r="Q10" s="894">
        <f>'[1]5_Xa Po To'!AS9</f>
        <v>1003.57</v>
      </c>
      <c r="R10" s="811">
        <f>'[1]6_Xa Ia Broai'!AS9</f>
        <v>450.84333333333336</v>
      </c>
      <c r="S10" s="916">
        <f>'[1]7_Xa Ia Tul'!AS9</f>
        <v>465.17333333333335</v>
      </c>
      <c r="T10" s="860">
        <f>'[1]9_Xa Ia KDam'!AS9</f>
        <v>664.89333333333332</v>
      </c>
      <c r="U10" s="936">
        <f>'[1]8_Xa Chu Mo'!AS9</f>
        <v>1253.81</v>
      </c>
      <c r="V10" s="124">
        <f>'[1]10_Off'!AS9</f>
        <v>0</v>
      </c>
      <c r="W10" s="124">
        <f>'[1]11_Off'!AS9</f>
        <v>0</v>
      </c>
      <c r="X10" s="124">
        <f>'[1]12_Off'!AS9</f>
        <v>0</v>
      </c>
      <c r="Y10" s="124">
        <f>'[1]13_Off'!AS9</f>
        <v>0</v>
      </c>
      <c r="Z10" s="124">
        <f>'[1]14_Off'!AS9</f>
        <v>0</v>
      </c>
      <c r="AA10" s="125">
        <f>'[1]15_Off'!AS9</f>
        <v>0</v>
      </c>
      <c r="AB10" s="144"/>
      <c r="AC10" s="144"/>
      <c r="AD10" s="144"/>
      <c r="AE10" s="144"/>
      <c r="AF10" s="144"/>
      <c r="AG10" s="144"/>
      <c r="AH10" s="144"/>
      <c r="AI10" s="144"/>
      <c r="AJ10" s="144"/>
      <c r="AK10" s="144"/>
      <c r="AL10" s="144"/>
      <c r="AM10" s="144"/>
      <c r="AN10" s="144"/>
      <c r="AO10" s="144"/>
      <c r="AP10" s="144"/>
      <c r="AQ10" s="144"/>
      <c r="AR10" s="144"/>
      <c r="AS10" s="144"/>
      <c r="AT10" s="144"/>
    </row>
    <row r="11" spans="1:46" s="204" customFormat="1" ht="25.5" x14ac:dyDescent="0.2">
      <c r="A11" s="371"/>
      <c r="B11" s="718" t="s">
        <v>542</v>
      </c>
      <c r="C11" s="372" t="s">
        <v>27</v>
      </c>
      <c r="D11" s="721">
        <f>'02 CH'!G11</f>
        <v>3499.2540020000001</v>
      </c>
      <c r="E11" s="721">
        <f>'02 CH'!H11</f>
        <v>4.0286350381870344</v>
      </c>
      <c r="F11" s="757"/>
      <c r="G11" s="757" t="e">
        <f t="shared" si="2"/>
        <v>#DIV/0!</v>
      </c>
      <c r="H11" s="785">
        <f>I11-F11</f>
        <v>3499.2540020000001</v>
      </c>
      <c r="I11" s="786">
        <f t="shared" si="3"/>
        <v>3499.2540020000001</v>
      </c>
      <c r="J11" s="786" t="e">
        <f t="shared" ref="J11:J20" si="4">I11/$I$8*100</f>
        <v>#REF!</v>
      </c>
      <c r="K11" s="812">
        <f>I11-F11</f>
        <v>3499.2540020000001</v>
      </c>
      <c r="L11" s="811">
        <f t="shared" ref="L11:L20" si="5">I11-D11</f>
        <v>0</v>
      </c>
      <c r="M11" s="829">
        <f>'[1]1_Xa Ia Trok'!$AS$10</f>
        <v>834.95123599999999</v>
      </c>
      <c r="N11" s="844">
        <f>'[1]2_Xa Ia Mron'!AS10</f>
        <v>769.86259900000005</v>
      </c>
      <c r="O11" s="860">
        <f>'[1]3_Xa Kim Tan'!AS10</f>
        <v>127.430127</v>
      </c>
      <c r="P11" s="876">
        <f>'[1]4_Xa Chu Rang'!AS10</f>
        <v>242.65623600000001</v>
      </c>
      <c r="Q11" s="894">
        <f>'[1]5_Xa Po To'!AS10</f>
        <v>244.43621200000001</v>
      </c>
      <c r="R11" s="811">
        <f>'[1]6_Xa Ia Broai'!AS10</f>
        <v>317.298475</v>
      </c>
      <c r="S11" s="916">
        <f>'[1]7_Xa Ia Tul'!AS10</f>
        <v>464.06341300000003</v>
      </c>
      <c r="T11" s="860">
        <f>'[1]9_Xa Ia KDam'!AS10</f>
        <v>219.80140499999999</v>
      </c>
      <c r="U11" s="936">
        <f>'[1]8_Xa Chu Mo'!AS10</f>
        <v>278.754299</v>
      </c>
      <c r="V11" s="124">
        <f>'[1]10_Off'!AS10</f>
        <v>0</v>
      </c>
      <c r="W11" s="124">
        <f>'[1]11_Off'!AS10</f>
        <v>0</v>
      </c>
      <c r="X11" s="124">
        <f>'[1]12_Off'!AS10</f>
        <v>0</v>
      </c>
      <c r="Y11" s="124">
        <f>'[1]13_Off'!AS10</f>
        <v>0</v>
      </c>
      <c r="Z11" s="124">
        <f>'[1]14_Off'!AS10</f>
        <v>0</v>
      </c>
      <c r="AA11" s="125">
        <f>'[1]15_Off'!AS10</f>
        <v>0</v>
      </c>
    </row>
    <row r="12" spans="1:46" s="92" customFormat="1" ht="15.95" customHeight="1" x14ac:dyDescent="0.2">
      <c r="A12" s="142" t="s">
        <v>589</v>
      </c>
      <c r="B12" s="81" t="s">
        <v>28</v>
      </c>
      <c r="C12" s="82" t="s">
        <v>29</v>
      </c>
      <c r="D12" s="725">
        <f>'02 CH'!G12</f>
        <v>22548.647397999997</v>
      </c>
      <c r="E12" s="725">
        <f>'02 CH'!H12</f>
        <v>25.959896286290707</v>
      </c>
      <c r="F12" s="756"/>
      <c r="G12" s="756" t="e">
        <f t="shared" si="2"/>
        <v>#DIV/0!</v>
      </c>
      <c r="H12" s="783">
        <f>I12-F12</f>
        <v>21354.825398000001</v>
      </c>
      <c r="I12" s="784">
        <f t="shared" si="3"/>
        <v>21354.825398000001</v>
      </c>
      <c r="J12" s="784" t="e">
        <f t="shared" si="4"/>
        <v>#REF!</v>
      </c>
      <c r="K12" s="811">
        <f t="shared" ref="K12:K59" si="6">I12-F12</f>
        <v>21354.825398000001</v>
      </c>
      <c r="L12" s="811">
        <f t="shared" si="5"/>
        <v>-1193.8219999999965</v>
      </c>
      <c r="M12" s="828">
        <f>'[1]1_Xa Ia Trok'!$AS$11</f>
        <v>717.717398</v>
      </c>
      <c r="N12" s="844">
        <f>'[1]2_Xa Ia Mron'!AS11</f>
        <v>1214.1599999999999</v>
      </c>
      <c r="O12" s="860">
        <f>'[1]3_Xa Kim Tan'!AS11</f>
        <v>2670.0549999999998</v>
      </c>
      <c r="P12" s="876">
        <f>'[1]4_Xa Chu Rang'!AS11</f>
        <v>2368.4699999999998</v>
      </c>
      <c r="Q12" s="894">
        <f>'[1]5_Xa Po To'!AS11</f>
        <v>7211.75</v>
      </c>
      <c r="R12" s="811">
        <f>'[1]6_Xa Ia Broai'!AS11</f>
        <v>985.32999999999993</v>
      </c>
      <c r="S12" s="916">
        <f>'[1]7_Xa Ia Tul'!AS11</f>
        <v>1367.6499999999999</v>
      </c>
      <c r="T12" s="860">
        <f>'[1]9_Xa Ia KDam'!AS11</f>
        <v>2991.1679999999997</v>
      </c>
      <c r="U12" s="936">
        <f>'[1]8_Xa Chu Mo'!AS11</f>
        <v>1828.5250000000001</v>
      </c>
      <c r="V12" s="124">
        <f>'[1]10_Off'!AS11</f>
        <v>0</v>
      </c>
      <c r="W12" s="124">
        <f>'[1]11_Off'!AS11</f>
        <v>0</v>
      </c>
      <c r="X12" s="124">
        <f>'[1]12_Off'!AS11</f>
        <v>0</v>
      </c>
      <c r="Y12" s="124">
        <f>'[1]13_Off'!AS11</f>
        <v>0</v>
      </c>
      <c r="Z12" s="124">
        <f>'[1]14_Off'!AS11</f>
        <v>0</v>
      </c>
      <c r="AA12" s="125">
        <f>'[1]15_Off'!AS11</f>
        <v>0</v>
      </c>
      <c r="AB12" s="144"/>
      <c r="AC12" s="144"/>
      <c r="AD12" s="144"/>
      <c r="AE12" s="144"/>
      <c r="AF12" s="144"/>
      <c r="AG12" s="144"/>
      <c r="AH12" s="144"/>
      <c r="AI12" s="144"/>
      <c r="AJ12" s="144"/>
      <c r="AK12" s="144"/>
      <c r="AL12" s="144"/>
      <c r="AM12" s="144"/>
      <c r="AN12" s="144"/>
      <c r="AO12" s="144"/>
      <c r="AP12" s="144"/>
      <c r="AQ12" s="144"/>
      <c r="AR12" s="144"/>
      <c r="AS12" s="144"/>
      <c r="AT12" s="144"/>
    </row>
    <row r="13" spans="1:46" s="92" customFormat="1" ht="15.95" customHeight="1" x14ac:dyDescent="0.2">
      <c r="A13" s="142" t="s">
        <v>590</v>
      </c>
      <c r="B13" s="81" t="s">
        <v>30</v>
      </c>
      <c r="C13" s="82" t="s">
        <v>31</v>
      </c>
      <c r="D13" s="725">
        <f>'02 CH'!G13</f>
        <v>3836.9000000000005</v>
      </c>
      <c r="E13" s="725">
        <f>'02 CH'!H13</f>
        <v>4.4173614630961664</v>
      </c>
      <c r="F13" s="756"/>
      <c r="G13" s="756" t="e">
        <f t="shared" si="2"/>
        <v>#DIV/0!</v>
      </c>
      <c r="H13" s="783">
        <f t="shared" ref="H13:H20" si="7">I13-F13</f>
        <v>3547.0699999999997</v>
      </c>
      <c r="I13" s="784">
        <f t="shared" si="3"/>
        <v>3547.0699999999997</v>
      </c>
      <c r="J13" s="784" t="e">
        <f t="shared" si="4"/>
        <v>#REF!</v>
      </c>
      <c r="K13" s="811">
        <f t="shared" si="6"/>
        <v>3547.0699999999997</v>
      </c>
      <c r="L13" s="811">
        <f t="shared" si="5"/>
        <v>-289.83000000000084</v>
      </c>
      <c r="M13" s="828">
        <f>'[1]1_Xa Ia Trok'!$AS$12</f>
        <v>79.910000000000011</v>
      </c>
      <c r="N13" s="844">
        <f>'[1]2_Xa Ia Mron'!AS12</f>
        <v>411.04</v>
      </c>
      <c r="O13" s="860">
        <f>'[1]3_Xa Kim Tan'!AS12</f>
        <v>463.09</v>
      </c>
      <c r="P13" s="876">
        <f>'[1]4_Xa Chu Rang'!AS12</f>
        <v>73.09</v>
      </c>
      <c r="Q13" s="894">
        <f>'[1]5_Xa Po To'!AS12</f>
        <v>1670.69</v>
      </c>
      <c r="R13" s="811">
        <f>'[1]6_Xa Ia Broai'!AS12</f>
        <v>94.59</v>
      </c>
      <c r="S13" s="916">
        <f>'[1]7_Xa Ia Tul'!AS12</f>
        <v>151.21</v>
      </c>
      <c r="T13" s="860">
        <f>'[1]9_Xa Ia KDam'!AS12</f>
        <v>213.23999999999998</v>
      </c>
      <c r="U13" s="936">
        <f>'[1]8_Xa Chu Mo'!AS12</f>
        <v>390.21000000000004</v>
      </c>
      <c r="V13" s="124">
        <f>'[1]10_Off'!AS12</f>
        <v>0</v>
      </c>
      <c r="W13" s="124">
        <f>'[1]11_Off'!AS12</f>
        <v>0</v>
      </c>
      <c r="X13" s="124">
        <f>'[1]12_Off'!AS12</f>
        <v>0</v>
      </c>
      <c r="Y13" s="124">
        <f>'[1]13_Off'!AS12</f>
        <v>0</v>
      </c>
      <c r="Z13" s="124">
        <f>'[1]14_Off'!AS12</f>
        <v>0</v>
      </c>
      <c r="AA13" s="125">
        <f>'[1]15_Off'!AS12</f>
        <v>0</v>
      </c>
      <c r="AB13" s="144"/>
      <c r="AC13" s="144"/>
      <c r="AD13" s="144"/>
      <c r="AE13" s="144"/>
      <c r="AF13" s="144"/>
      <c r="AG13" s="144"/>
      <c r="AH13" s="144"/>
      <c r="AI13" s="144"/>
      <c r="AJ13" s="144"/>
      <c r="AK13" s="144"/>
      <c r="AL13" s="144"/>
      <c r="AM13" s="144"/>
      <c r="AN13" s="144"/>
      <c r="AO13" s="144"/>
      <c r="AP13" s="144"/>
      <c r="AQ13" s="144"/>
      <c r="AR13" s="144"/>
      <c r="AS13" s="144"/>
      <c r="AT13" s="144"/>
    </row>
    <row r="14" spans="1:46" s="92" customFormat="1" ht="15.95" customHeight="1" x14ac:dyDescent="0.2">
      <c r="A14" s="142" t="s">
        <v>591</v>
      </c>
      <c r="B14" s="81" t="s">
        <v>32</v>
      </c>
      <c r="C14" s="82" t="s">
        <v>33</v>
      </c>
      <c r="D14" s="725">
        <f>'02 CH'!G14</f>
        <v>5168.4040290000003</v>
      </c>
      <c r="E14" s="725">
        <f>'02 CH'!H14</f>
        <v>5.9503007071895437</v>
      </c>
      <c r="F14" s="756"/>
      <c r="G14" s="756" t="e">
        <f t="shared" si="2"/>
        <v>#DIV/0!</v>
      </c>
      <c r="H14" s="784">
        <f t="shared" si="7"/>
        <v>5168.4040290000003</v>
      </c>
      <c r="I14" s="784">
        <f t="shared" si="3"/>
        <v>5168.4040290000003</v>
      </c>
      <c r="J14" s="784" t="e">
        <f t="shared" si="4"/>
        <v>#REF!</v>
      </c>
      <c r="K14" s="811">
        <f t="shared" si="6"/>
        <v>5168.4040290000003</v>
      </c>
      <c r="L14" s="811">
        <f t="shared" si="5"/>
        <v>0</v>
      </c>
      <c r="M14" s="828">
        <f>'[1]1_Xa Ia Trok'!$AS$13</f>
        <v>0</v>
      </c>
      <c r="N14" s="844">
        <f>'[1]2_Xa Ia Mron'!AS13</f>
        <v>0</v>
      </c>
      <c r="O14" s="860">
        <f>'[1]3_Xa Kim Tan'!AS13</f>
        <v>299.72732000000002</v>
      </c>
      <c r="P14" s="876">
        <f>'[1]4_Xa Chu Rang'!AS13</f>
        <v>4.109178</v>
      </c>
      <c r="Q14" s="894">
        <f>'[1]5_Xa Po To'!AS13</f>
        <v>0</v>
      </c>
      <c r="R14" s="811">
        <f>'[1]6_Xa Ia Broai'!AS13</f>
        <v>0</v>
      </c>
      <c r="S14" s="916">
        <f>'[1]7_Xa Ia Tul'!AS13</f>
        <v>760.42424800000003</v>
      </c>
      <c r="T14" s="860">
        <f>'[1]9_Xa Ia KDam'!AS13</f>
        <v>2679.4885220000001</v>
      </c>
      <c r="U14" s="936">
        <f>'[1]8_Xa Chu Mo'!AS13</f>
        <v>1424.654761</v>
      </c>
      <c r="V14" s="124">
        <f>'[1]10_Off'!AS13</f>
        <v>0</v>
      </c>
      <c r="W14" s="124">
        <f>'[1]11_Off'!AS13</f>
        <v>0</v>
      </c>
      <c r="X14" s="124">
        <f>'[1]12_Off'!AS13</f>
        <v>0</v>
      </c>
      <c r="Y14" s="124">
        <f>'[1]13_Off'!AS13</f>
        <v>0</v>
      </c>
      <c r="Z14" s="124">
        <f>'[1]14_Off'!AS13</f>
        <v>0</v>
      </c>
      <c r="AA14" s="125">
        <f>'[1]15_Off'!AS13</f>
        <v>0</v>
      </c>
      <c r="AB14" s="144"/>
      <c r="AC14" s="144"/>
      <c r="AD14" s="144"/>
      <c r="AE14" s="144"/>
      <c r="AF14" s="144"/>
      <c r="AG14" s="144"/>
      <c r="AH14" s="144"/>
      <c r="AI14" s="144"/>
      <c r="AJ14" s="144"/>
      <c r="AK14" s="144"/>
      <c r="AL14" s="144"/>
      <c r="AM14" s="144"/>
      <c r="AN14" s="144"/>
      <c r="AO14" s="144"/>
      <c r="AP14" s="144"/>
      <c r="AQ14" s="144"/>
      <c r="AR14" s="144"/>
      <c r="AS14" s="144"/>
      <c r="AT14" s="144"/>
    </row>
    <row r="15" spans="1:46" s="92" customFormat="1" ht="15.95" customHeight="1" x14ac:dyDescent="0.2">
      <c r="A15" s="142" t="s">
        <v>592</v>
      </c>
      <c r="B15" s="81" t="s">
        <v>34</v>
      </c>
      <c r="C15" s="82" t="s">
        <v>35</v>
      </c>
      <c r="D15" s="725">
        <f>'02 CH'!G15</f>
        <v>0</v>
      </c>
      <c r="E15" s="725">
        <f>'02 CH'!H15</f>
        <v>0</v>
      </c>
      <c r="F15" s="756"/>
      <c r="G15" s="756" t="e">
        <f t="shared" si="2"/>
        <v>#DIV/0!</v>
      </c>
      <c r="H15" s="787"/>
      <c r="I15" s="784">
        <f t="shared" si="3"/>
        <v>0</v>
      </c>
      <c r="J15" s="784" t="e">
        <f t="shared" si="4"/>
        <v>#REF!</v>
      </c>
      <c r="K15" s="811">
        <f t="shared" si="6"/>
        <v>0</v>
      </c>
      <c r="L15" s="811">
        <f t="shared" si="5"/>
        <v>0</v>
      </c>
      <c r="M15" s="828">
        <f>'[1]1_Xa Ia Trok'!$AS$14</f>
        <v>0</v>
      </c>
      <c r="N15" s="844">
        <f>'[1]2_Xa Ia Mron'!AS14</f>
        <v>0</v>
      </c>
      <c r="O15" s="860">
        <f>'[1]3_Xa Kim Tan'!AS14</f>
        <v>0</v>
      </c>
      <c r="P15" s="876">
        <f>'[1]4_Xa Chu Rang'!AS14</f>
        <v>0</v>
      </c>
      <c r="Q15" s="894">
        <f>'[1]5_Xa Po To'!AS14</f>
        <v>0</v>
      </c>
      <c r="R15" s="811">
        <f>'[1]6_Xa Ia Broai'!AS14</f>
        <v>0</v>
      </c>
      <c r="S15" s="916">
        <f>'[1]7_Xa Ia Tul'!AS14</f>
        <v>0</v>
      </c>
      <c r="T15" s="860">
        <f>'[1]9_Xa Ia KDam'!AS14</f>
        <v>0</v>
      </c>
      <c r="U15" s="936">
        <f>'[1]8_Xa Chu Mo'!AS14</f>
        <v>0</v>
      </c>
      <c r="V15" s="124">
        <f>'[1]10_Off'!AS14</f>
        <v>0</v>
      </c>
      <c r="W15" s="124">
        <f>'[1]11_Off'!AS14</f>
        <v>0</v>
      </c>
      <c r="X15" s="124">
        <f>'[1]12_Off'!AS14</f>
        <v>0</v>
      </c>
      <c r="Y15" s="124">
        <f>'[1]13_Off'!AS14</f>
        <v>0</v>
      </c>
      <c r="Z15" s="124">
        <f>'[1]14_Off'!AS14</f>
        <v>0</v>
      </c>
      <c r="AA15" s="125">
        <f>'[1]15_Off'!AS14</f>
        <v>0</v>
      </c>
      <c r="AB15" s="144"/>
      <c r="AC15" s="144"/>
      <c r="AD15" s="144"/>
      <c r="AE15" s="144"/>
      <c r="AF15" s="144"/>
      <c r="AG15" s="144"/>
      <c r="AH15" s="144"/>
      <c r="AI15" s="144"/>
      <c r="AJ15" s="144"/>
      <c r="AK15" s="144"/>
      <c r="AL15" s="144"/>
      <c r="AM15" s="144"/>
      <c r="AN15" s="144"/>
      <c r="AO15" s="144"/>
      <c r="AP15" s="144"/>
      <c r="AQ15" s="144"/>
      <c r="AR15" s="144"/>
      <c r="AS15" s="144"/>
      <c r="AT15" s="144"/>
    </row>
    <row r="16" spans="1:46" s="92" customFormat="1" ht="15.95" customHeight="1" x14ac:dyDescent="0.2">
      <c r="A16" s="142" t="s">
        <v>593</v>
      </c>
      <c r="B16" s="81" t="s">
        <v>36</v>
      </c>
      <c r="C16" s="82" t="s">
        <v>37</v>
      </c>
      <c r="D16" s="725">
        <f>'02 CH'!G16</f>
        <v>41041.184689000002</v>
      </c>
      <c r="E16" s="725">
        <f>'02 CH'!H16</f>
        <v>47.250058027313976</v>
      </c>
      <c r="F16" s="756"/>
      <c r="G16" s="756" t="e">
        <f t="shared" si="2"/>
        <v>#DIV/0!</v>
      </c>
      <c r="H16" s="783">
        <f t="shared" si="7"/>
        <v>41390.531189000001</v>
      </c>
      <c r="I16" s="784">
        <f t="shared" si="3"/>
        <v>41390.531189000001</v>
      </c>
      <c r="J16" s="784" t="e">
        <f t="shared" si="4"/>
        <v>#REF!</v>
      </c>
      <c r="K16" s="811">
        <f t="shared" si="6"/>
        <v>41390.531189000001</v>
      </c>
      <c r="L16" s="811">
        <f t="shared" si="5"/>
        <v>349.34649999999965</v>
      </c>
      <c r="M16" s="828">
        <f>'[1]1_Xa Ia Trok'!$AS$15</f>
        <v>-1.5E-3</v>
      </c>
      <c r="N16" s="844">
        <f>'[1]2_Xa Ia Mron'!AS15</f>
        <v>3.7726039999999998</v>
      </c>
      <c r="O16" s="860">
        <f>'[1]3_Xa Kim Tan'!AS15</f>
        <v>155.11694199999999</v>
      </c>
      <c r="P16" s="876">
        <f>'[1]4_Xa Chu Rang'!AS15</f>
        <v>556.04849999999999</v>
      </c>
      <c r="Q16" s="894">
        <f>'[1]5_Xa Po To'!AS15</f>
        <v>1997.8827659999999</v>
      </c>
      <c r="R16" s="811">
        <f>'[1]6_Xa Ia Broai'!AS15</f>
        <v>783.10850000000005</v>
      </c>
      <c r="S16" s="916">
        <f>'[1]7_Xa Ia Tul'!AS15</f>
        <v>21972.776777999999</v>
      </c>
      <c r="T16" s="860">
        <f>'[1]9_Xa Ia KDam'!AS15</f>
        <v>4147.6407829999998</v>
      </c>
      <c r="U16" s="936">
        <f>'[1]8_Xa Chu Mo'!AS15</f>
        <v>11774.185815999999</v>
      </c>
      <c r="V16" s="124">
        <f>'[1]10_Off'!AS15</f>
        <v>0</v>
      </c>
      <c r="W16" s="124">
        <f>'[1]11_Off'!AS15</f>
        <v>0</v>
      </c>
      <c r="X16" s="124">
        <f>'[1]12_Off'!AS15</f>
        <v>0</v>
      </c>
      <c r="Y16" s="124">
        <f>'[1]13_Off'!AS15</f>
        <v>0</v>
      </c>
      <c r="Z16" s="124">
        <f>'[1]14_Off'!AS15</f>
        <v>0</v>
      </c>
      <c r="AA16" s="125">
        <f>'[1]15_Off'!AS15</f>
        <v>0</v>
      </c>
      <c r="AB16" s="144"/>
      <c r="AC16" s="144"/>
      <c r="AD16" s="144"/>
      <c r="AE16" s="144"/>
      <c r="AF16" s="144"/>
      <c r="AG16" s="144"/>
      <c r="AH16" s="144"/>
      <c r="AI16" s="144"/>
      <c r="AJ16" s="144"/>
      <c r="AK16" s="144"/>
      <c r="AL16" s="144"/>
      <c r="AM16" s="144"/>
      <c r="AN16" s="144"/>
      <c r="AO16" s="144"/>
      <c r="AP16" s="144"/>
      <c r="AQ16" s="144"/>
      <c r="AR16" s="144"/>
      <c r="AS16" s="144"/>
      <c r="AT16" s="144"/>
    </row>
    <row r="17" spans="1:46" s="92" customFormat="1" ht="25.5" x14ac:dyDescent="0.2">
      <c r="A17" s="142"/>
      <c r="B17" s="718" t="s">
        <v>543</v>
      </c>
      <c r="C17" s="82" t="s">
        <v>544</v>
      </c>
      <c r="D17" s="725"/>
      <c r="E17" s="725"/>
      <c r="F17" s="756"/>
      <c r="G17" s="756"/>
      <c r="H17" s="783"/>
      <c r="I17" s="784"/>
      <c r="J17" s="784"/>
      <c r="K17" s="811"/>
      <c r="L17" s="811">
        <f t="shared" si="5"/>
        <v>0</v>
      </c>
      <c r="M17" s="828"/>
      <c r="N17" s="844"/>
      <c r="O17" s="860"/>
      <c r="P17" s="876"/>
      <c r="Q17" s="894"/>
      <c r="R17" s="811"/>
      <c r="S17" s="916"/>
      <c r="T17" s="860"/>
      <c r="U17" s="936"/>
      <c r="V17" s="124"/>
      <c r="W17" s="124"/>
      <c r="X17" s="124"/>
      <c r="Y17" s="124"/>
      <c r="Z17" s="124"/>
      <c r="AA17" s="125"/>
      <c r="AB17" s="144"/>
      <c r="AC17" s="144"/>
      <c r="AD17" s="144"/>
      <c r="AE17" s="144"/>
      <c r="AF17" s="144"/>
      <c r="AG17" s="144"/>
      <c r="AH17" s="144"/>
      <c r="AI17" s="144"/>
      <c r="AJ17" s="144"/>
      <c r="AK17" s="144"/>
      <c r="AL17" s="144"/>
      <c r="AM17" s="144"/>
      <c r="AN17" s="144"/>
      <c r="AO17" s="144"/>
      <c r="AP17" s="144"/>
      <c r="AQ17" s="144"/>
      <c r="AR17" s="144"/>
      <c r="AS17" s="144"/>
      <c r="AT17" s="144"/>
    </row>
    <row r="18" spans="1:46" s="92" customFormat="1" ht="15.95" customHeight="1" x14ac:dyDescent="0.2">
      <c r="A18" s="142" t="s">
        <v>594</v>
      </c>
      <c r="B18" s="81" t="s">
        <v>38</v>
      </c>
      <c r="C18" s="82" t="s">
        <v>39</v>
      </c>
      <c r="D18" s="725">
        <f>'02 CH'!G17</f>
        <v>43.334575000000001</v>
      </c>
      <c r="E18" s="725">
        <f>'02 CH'!H17</f>
        <v>4.9890401528486679E-2</v>
      </c>
      <c r="F18" s="756"/>
      <c r="G18" s="756" t="e">
        <f>F18/$F$8*100</f>
        <v>#DIV/0!</v>
      </c>
      <c r="H18" s="788">
        <f t="shared" si="7"/>
        <v>41.334575000000001</v>
      </c>
      <c r="I18" s="784">
        <f>SUM(M18:AA18)</f>
        <v>41.334575000000001</v>
      </c>
      <c r="J18" s="784" t="e">
        <f t="shared" si="4"/>
        <v>#REF!</v>
      </c>
      <c r="K18" s="811">
        <f t="shared" si="6"/>
        <v>41.334575000000001</v>
      </c>
      <c r="L18" s="811">
        <f t="shared" si="5"/>
        <v>-2</v>
      </c>
      <c r="M18" s="828">
        <f>'[1]1_Xa Ia Trok'!$AS$16</f>
        <v>0</v>
      </c>
      <c r="N18" s="844">
        <f>'[1]2_Xa Ia Mron'!AS16</f>
        <v>2.9106019999999999</v>
      </c>
      <c r="O18" s="860">
        <f>'[1]3_Xa Kim Tan'!AS16</f>
        <v>12.91</v>
      </c>
      <c r="P18" s="876">
        <f>'[1]4_Xa Chu Rang'!AS16</f>
        <v>9.2100000000000009</v>
      </c>
      <c r="Q18" s="894">
        <f>'[1]5_Xa Po To'!AS16</f>
        <v>15.86</v>
      </c>
      <c r="R18" s="811">
        <f>'[1]6_Xa Ia Broai'!AS16</f>
        <v>0</v>
      </c>
      <c r="S18" s="916">
        <f>'[1]7_Xa Ia Tul'!AS16</f>
        <v>0</v>
      </c>
      <c r="T18" s="860">
        <f>'[1]9_Xa Ia KDam'!AS16</f>
        <v>0.44397300000000001</v>
      </c>
      <c r="U18" s="936">
        <f>'[1]8_Xa Chu Mo'!AS16</f>
        <v>0</v>
      </c>
      <c r="V18" s="124">
        <f>'[1]10_Off'!AS16</f>
        <v>0</v>
      </c>
      <c r="W18" s="124">
        <f>'[1]11_Off'!AS16</f>
        <v>0</v>
      </c>
      <c r="X18" s="124">
        <f>'[1]12_Off'!AS16</f>
        <v>0</v>
      </c>
      <c r="Y18" s="124">
        <f>'[1]13_Off'!AS16</f>
        <v>0</v>
      </c>
      <c r="Z18" s="124">
        <f>'[1]14_Off'!AS16</f>
        <v>0</v>
      </c>
      <c r="AA18" s="125">
        <f>'[1]15_Off'!AS16</f>
        <v>0</v>
      </c>
      <c r="AB18" s="144"/>
      <c r="AC18" s="144"/>
      <c r="AD18" s="144"/>
      <c r="AE18" s="144"/>
      <c r="AF18" s="144"/>
      <c r="AG18" s="144"/>
      <c r="AH18" s="144"/>
      <c r="AI18" s="144"/>
      <c r="AJ18" s="144"/>
      <c r="AK18" s="144"/>
      <c r="AL18" s="144"/>
      <c r="AM18" s="144"/>
      <c r="AN18" s="144"/>
      <c r="AO18" s="144"/>
      <c r="AP18" s="144"/>
      <c r="AQ18" s="144"/>
      <c r="AR18" s="144"/>
      <c r="AS18" s="144"/>
      <c r="AT18" s="144"/>
    </row>
    <row r="19" spans="1:46" s="92" customFormat="1" ht="15.95" customHeight="1" x14ac:dyDescent="0.2">
      <c r="A19" s="142" t="s">
        <v>595</v>
      </c>
      <c r="B19" s="81" t="s">
        <v>40</v>
      </c>
      <c r="C19" s="82" t="s">
        <v>41</v>
      </c>
      <c r="D19" s="725">
        <f>'02 CH'!G18</f>
        <v>0</v>
      </c>
      <c r="E19" s="725">
        <f>'02 CH'!H18</f>
        <v>0</v>
      </c>
      <c r="F19" s="756"/>
      <c r="G19" s="756" t="e">
        <f>F19/$F$8*100</f>
        <v>#DIV/0!</v>
      </c>
      <c r="H19" s="788">
        <f t="shared" si="7"/>
        <v>0</v>
      </c>
      <c r="I19" s="784">
        <f>SUM(M19:AA19)</f>
        <v>0</v>
      </c>
      <c r="J19" s="784" t="e">
        <f t="shared" si="4"/>
        <v>#REF!</v>
      </c>
      <c r="K19" s="811">
        <f t="shared" si="6"/>
        <v>0</v>
      </c>
      <c r="L19" s="811">
        <f t="shared" si="5"/>
        <v>0</v>
      </c>
      <c r="M19" s="828">
        <f>'[1]1_Xa Ia Trok'!$AS$17</f>
        <v>0</v>
      </c>
      <c r="N19" s="844">
        <f>'[1]2_Xa Ia Mron'!AS17</f>
        <v>0</v>
      </c>
      <c r="O19" s="860">
        <f>'[1]3_Xa Kim Tan'!AS17</f>
        <v>0</v>
      </c>
      <c r="P19" s="876">
        <f>'[1]4_Xa Chu Rang'!AS17</f>
        <v>0</v>
      </c>
      <c r="Q19" s="894">
        <f>'[1]5_Xa Po To'!AS17</f>
        <v>0</v>
      </c>
      <c r="R19" s="811">
        <f>'[1]6_Xa Ia Broai'!AS17</f>
        <v>0</v>
      </c>
      <c r="S19" s="916">
        <f>'[1]7_Xa Ia Tul'!AS17</f>
        <v>0</v>
      </c>
      <c r="T19" s="860">
        <f>'[1]9_Xa Ia KDam'!AS17</f>
        <v>0</v>
      </c>
      <c r="U19" s="936">
        <f>'[1]8_Xa Chu Mo'!AS17</f>
        <v>0</v>
      </c>
      <c r="V19" s="124">
        <f>'[1]10_Off'!AS17</f>
        <v>0</v>
      </c>
      <c r="W19" s="124">
        <f>'[1]11_Off'!AS17</f>
        <v>0</v>
      </c>
      <c r="X19" s="124">
        <f>'[1]12_Off'!AS17</f>
        <v>0</v>
      </c>
      <c r="Y19" s="124">
        <f>'[1]13_Off'!AS17</f>
        <v>0</v>
      </c>
      <c r="Z19" s="124">
        <f>'[1]14_Off'!AS17</f>
        <v>0</v>
      </c>
      <c r="AA19" s="125">
        <f>'[1]15_Off'!AS17</f>
        <v>0</v>
      </c>
      <c r="AB19" s="144"/>
      <c r="AC19" s="144"/>
      <c r="AD19" s="144"/>
      <c r="AE19" s="144"/>
      <c r="AF19" s="144"/>
      <c r="AG19" s="144"/>
      <c r="AH19" s="144"/>
      <c r="AI19" s="144"/>
      <c r="AJ19" s="144"/>
      <c r="AK19" s="144"/>
      <c r="AL19" s="144"/>
      <c r="AM19" s="144"/>
      <c r="AN19" s="144"/>
      <c r="AO19" s="144"/>
      <c r="AP19" s="144"/>
      <c r="AQ19" s="144"/>
      <c r="AR19" s="144"/>
      <c r="AS19" s="144"/>
      <c r="AT19" s="144"/>
    </row>
    <row r="20" spans="1:46" s="92" customFormat="1" ht="15.95" customHeight="1" x14ac:dyDescent="0.2">
      <c r="A20" s="142" t="s">
        <v>596</v>
      </c>
      <c r="B20" s="81" t="s">
        <v>42</v>
      </c>
      <c r="C20" s="82" t="s">
        <v>43</v>
      </c>
      <c r="D20" s="725">
        <f>'02 CH'!G19</f>
        <v>81.604782999999998</v>
      </c>
      <c r="E20" s="725">
        <f>'02 CH'!H19</f>
        <v>9.3950278513520058E-2</v>
      </c>
      <c r="F20" s="756"/>
      <c r="G20" s="756" t="e">
        <f>F20/$F$8*100</f>
        <v>#DIV/0!</v>
      </c>
      <c r="H20" s="788">
        <f t="shared" si="7"/>
        <v>240.87478300000001</v>
      </c>
      <c r="I20" s="784">
        <f>SUM(M20:AA20)</f>
        <v>240.87478300000001</v>
      </c>
      <c r="J20" s="784" t="e">
        <f t="shared" si="4"/>
        <v>#REF!</v>
      </c>
      <c r="K20" s="811">
        <f t="shared" si="6"/>
        <v>240.87478300000001</v>
      </c>
      <c r="L20" s="811">
        <f t="shared" si="5"/>
        <v>159.27000000000001</v>
      </c>
      <c r="M20" s="828">
        <f>'[1]1_Xa Ia Trok'!$AS$18</f>
        <v>0</v>
      </c>
      <c r="N20" s="844">
        <f>'[1]2_Xa Ia Mron'!AS18</f>
        <v>20.32</v>
      </c>
      <c r="O20" s="860">
        <f>'[1]3_Xa Kim Tan'!AS18</f>
        <v>29.673579000000004</v>
      </c>
      <c r="P20" s="876">
        <f>'[1]4_Xa Chu Rang'!AS18</f>
        <v>62</v>
      </c>
      <c r="Q20" s="894">
        <f>'[1]5_Xa Po To'!AS18</f>
        <v>128.63999999999999</v>
      </c>
      <c r="R20" s="811">
        <f>'[1]6_Xa Ia Broai'!AS18</f>
        <v>0.241204</v>
      </c>
      <c r="S20" s="916">
        <f>'[1]7_Xa Ia Tul'!AS18</f>
        <v>0</v>
      </c>
      <c r="T20" s="860">
        <f>'[1]9_Xa Ia KDam'!AS18</f>
        <v>0</v>
      </c>
      <c r="U20" s="936">
        <f>'[1]8_Xa Chu Mo'!AS18</f>
        <v>0</v>
      </c>
      <c r="V20" s="124">
        <f>'[1]10_Off'!AS18</f>
        <v>0</v>
      </c>
      <c r="W20" s="124">
        <f>'[1]11_Off'!AS18</f>
        <v>0</v>
      </c>
      <c r="X20" s="124">
        <f>'[1]12_Off'!AS18</f>
        <v>0</v>
      </c>
      <c r="Y20" s="124">
        <f>'[1]13_Off'!AS18</f>
        <v>0</v>
      </c>
      <c r="Z20" s="124">
        <f>'[1]14_Off'!AS18</f>
        <v>0</v>
      </c>
      <c r="AA20" s="125">
        <f>'[1]15_Off'!AS18</f>
        <v>0</v>
      </c>
      <c r="AB20" s="144"/>
      <c r="AC20" s="144"/>
      <c r="AD20" s="144"/>
      <c r="AE20" s="144"/>
      <c r="AF20" s="144"/>
      <c r="AG20" s="144"/>
      <c r="AH20" s="144"/>
      <c r="AI20" s="144"/>
      <c r="AJ20" s="144"/>
      <c r="AK20" s="144"/>
      <c r="AL20" s="144"/>
      <c r="AM20" s="144"/>
      <c r="AN20" s="144"/>
      <c r="AO20" s="144"/>
      <c r="AP20" s="144"/>
      <c r="AQ20" s="144"/>
      <c r="AR20" s="144"/>
      <c r="AS20" s="144"/>
      <c r="AT20" s="144"/>
    </row>
    <row r="21" spans="1:46" s="92" customFormat="1" ht="21.75" customHeight="1" x14ac:dyDescent="0.2">
      <c r="A21" s="203">
        <v>2</v>
      </c>
      <c r="B21" s="100" t="s">
        <v>44</v>
      </c>
      <c r="C21" s="99" t="s">
        <v>45</v>
      </c>
      <c r="D21" s="737">
        <f>'02 CH'!G20</f>
        <v>3943.4357470000004</v>
      </c>
      <c r="E21" s="737">
        <f>'02 CH'!H20</f>
        <v>4.5400143608104573</v>
      </c>
      <c r="F21" s="755"/>
      <c r="G21" s="755" t="e">
        <f>F21/F8*100</f>
        <v>#DIV/0!</v>
      </c>
      <c r="H21" s="782" t="e">
        <f>I21-F21</f>
        <v>#REF!</v>
      </c>
      <c r="I21" s="782" t="e">
        <f>SUM(I22:I58)</f>
        <v>#REF!</v>
      </c>
      <c r="J21" s="782" t="e">
        <f>((SUM(J22:J29)+SUM(J41:J58)))</f>
        <v>#REF!</v>
      </c>
      <c r="K21" s="810" t="e">
        <f t="shared" si="6"/>
        <v>#REF!</v>
      </c>
      <c r="L21" s="810" t="e">
        <f>I21-#REF!</f>
        <v>#REF!</v>
      </c>
      <c r="M21" s="827">
        <f t="shared" ref="M21:AA21" si="8">((SUM(M22:M29)+SUM(M41:M58)))</f>
        <v>445.03637799999996</v>
      </c>
      <c r="N21" s="843">
        <f t="shared" si="8"/>
        <v>474.43097899999998</v>
      </c>
      <c r="O21" s="859">
        <f t="shared" si="8"/>
        <v>731.012742</v>
      </c>
      <c r="P21" s="875">
        <f t="shared" si="8"/>
        <v>511.29133199999995</v>
      </c>
      <c r="Q21" s="893">
        <f t="shared" si="8"/>
        <v>1064.255635</v>
      </c>
      <c r="R21" s="810">
        <f t="shared" si="8"/>
        <v>371.21419466666669</v>
      </c>
      <c r="S21" s="915">
        <f t="shared" si="8"/>
        <v>614.22925166666664</v>
      </c>
      <c r="T21" s="859">
        <f t="shared" si="8"/>
        <v>637.87516366666659</v>
      </c>
      <c r="U21" s="935">
        <f t="shared" si="8"/>
        <v>533.13557100000003</v>
      </c>
      <c r="V21" s="122">
        <f t="shared" si="8"/>
        <v>0</v>
      </c>
      <c r="W21" s="122">
        <f t="shared" si="8"/>
        <v>0</v>
      </c>
      <c r="X21" s="122">
        <f t="shared" si="8"/>
        <v>0</v>
      </c>
      <c r="Y21" s="122">
        <f t="shared" si="8"/>
        <v>0</v>
      </c>
      <c r="Z21" s="122">
        <f t="shared" si="8"/>
        <v>0</v>
      </c>
      <c r="AA21" s="123">
        <f t="shared" si="8"/>
        <v>0</v>
      </c>
      <c r="AB21" s="205">
        <f>SUM(M21:AA21)</f>
        <v>5382.4812469999997</v>
      </c>
      <c r="AC21" s="144"/>
      <c r="AD21" s="144"/>
      <c r="AE21" s="144"/>
      <c r="AF21" s="144"/>
      <c r="AG21" s="144"/>
      <c r="AH21" s="144"/>
      <c r="AI21" s="144"/>
      <c r="AJ21" s="144"/>
      <c r="AK21" s="144"/>
      <c r="AL21" s="144"/>
      <c r="AM21" s="144"/>
      <c r="AN21" s="144"/>
      <c r="AO21" s="144"/>
      <c r="AP21" s="144"/>
      <c r="AQ21" s="144"/>
      <c r="AR21" s="144"/>
      <c r="AS21" s="144"/>
      <c r="AT21" s="144"/>
    </row>
    <row r="22" spans="1:46" s="92" customFormat="1" ht="15.95" customHeight="1" x14ac:dyDescent="0.2">
      <c r="A22" s="142" t="s">
        <v>256</v>
      </c>
      <c r="B22" s="81" t="s">
        <v>46</v>
      </c>
      <c r="C22" s="82" t="s">
        <v>47</v>
      </c>
      <c r="D22" s="725">
        <f>'02 CH'!G21</f>
        <v>27.571717</v>
      </c>
      <c r="E22" s="725">
        <f>'02 CH'!H21</f>
        <v>3.1742875797438931E-2</v>
      </c>
      <c r="F22" s="756"/>
      <c r="G22" s="756" t="e">
        <f t="shared" ref="G22:G29" si="9">F22/$F$8*100</f>
        <v>#DIV/0!</v>
      </c>
      <c r="H22" s="788">
        <f t="shared" ref="H22:H29" si="10">I22-F22</f>
        <v>27.571717</v>
      </c>
      <c r="I22" s="784">
        <f t="shared" ref="I22:I30" si="11">SUM(M22:AA22)</f>
        <v>27.571717</v>
      </c>
      <c r="J22" s="784" t="e">
        <f t="shared" ref="J22:J30" si="12">I22/$I$8*100</f>
        <v>#REF!</v>
      </c>
      <c r="K22" s="811">
        <f t="shared" si="6"/>
        <v>27.571717</v>
      </c>
      <c r="L22" s="811">
        <f>I22-D22</f>
        <v>0</v>
      </c>
      <c r="M22" s="828">
        <f>'[1]1_Xa Ia Trok'!$AS$20</f>
        <v>0</v>
      </c>
      <c r="N22" s="844">
        <f>'[1]2_Xa Ia Mron'!AS20</f>
        <v>0</v>
      </c>
      <c r="O22" s="860">
        <f>'[1]3_Xa Kim Tan'!AS20</f>
        <v>7.2034339999999997</v>
      </c>
      <c r="P22" s="876">
        <f>'[1]4_Xa Chu Rang'!AS20</f>
        <v>0</v>
      </c>
      <c r="Q22" s="894">
        <f>'[1]5_Xa Po To'!AS20</f>
        <v>20.368283000000002</v>
      </c>
      <c r="R22" s="811">
        <f>'[1]6_Xa Ia Broai'!AS20</f>
        <v>0</v>
      </c>
      <c r="S22" s="916">
        <f>'[1]7_Xa Ia Tul'!AS20</f>
        <v>0</v>
      </c>
      <c r="T22" s="860">
        <f>'[1]9_Xa Ia KDam'!AS20</f>
        <v>0</v>
      </c>
      <c r="U22" s="936">
        <f>'[1]8_Xa Chu Mo'!AS20</f>
        <v>0</v>
      </c>
      <c r="V22" s="124">
        <f>'[1]10_Off'!AS20</f>
        <v>0</v>
      </c>
      <c r="W22" s="124">
        <f>'[1]11_Off'!AS20</f>
        <v>0</v>
      </c>
      <c r="X22" s="124">
        <f>'[1]12_Off'!AS20</f>
        <v>0</v>
      </c>
      <c r="Y22" s="124">
        <f>'[1]13_Off'!AS20</f>
        <v>0</v>
      </c>
      <c r="Z22" s="124">
        <f>'[1]14_Off'!AS20</f>
        <v>0</v>
      </c>
      <c r="AA22" s="125">
        <f>'[1]15_Off'!AS20</f>
        <v>0</v>
      </c>
      <c r="AB22" s="205" t="e">
        <f>I21-AB21</f>
        <v>#REF!</v>
      </c>
      <c r="AC22" s="144"/>
      <c r="AD22" s="144"/>
      <c r="AE22" s="144"/>
      <c r="AF22" s="144"/>
      <c r="AG22" s="144"/>
      <c r="AH22" s="144"/>
      <c r="AI22" s="144"/>
      <c r="AJ22" s="144"/>
      <c r="AK22" s="144"/>
      <c r="AL22" s="144"/>
      <c r="AM22" s="144"/>
      <c r="AN22" s="144"/>
      <c r="AO22" s="144"/>
      <c r="AP22" s="144"/>
      <c r="AQ22" s="144"/>
      <c r="AR22" s="144"/>
      <c r="AS22" s="144"/>
      <c r="AT22" s="144"/>
    </row>
    <row r="23" spans="1:46" s="92" customFormat="1" ht="15.95" customHeight="1" x14ac:dyDescent="0.2">
      <c r="A23" s="142" t="s">
        <v>257</v>
      </c>
      <c r="B23" s="81" t="s">
        <v>48</v>
      </c>
      <c r="C23" s="82" t="s">
        <v>49</v>
      </c>
      <c r="D23" s="725">
        <f>'02 CH'!G22</f>
        <v>2.2799999999999998</v>
      </c>
      <c r="E23" s="725">
        <f>'02 CH'!H22</f>
        <v>2.6249274507699595E-3</v>
      </c>
      <c r="F23" s="756"/>
      <c r="G23" s="756" t="e">
        <f t="shared" si="9"/>
        <v>#DIV/0!</v>
      </c>
      <c r="H23" s="788">
        <f t="shared" si="10"/>
        <v>2.7399999999999984</v>
      </c>
      <c r="I23" s="784">
        <f t="shared" si="11"/>
        <v>2.7399999999999984</v>
      </c>
      <c r="J23" s="784" t="e">
        <f t="shared" si="12"/>
        <v>#REF!</v>
      </c>
      <c r="K23" s="811">
        <f t="shared" si="6"/>
        <v>2.7399999999999984</v>
      </c>
      <c r="L23" s="811">
        <f t="shared" ref="L23:L58" si="13">I23-D23</f>
        <v>0.45999999999999863</v>
      </c>
      <c r="M23" s="828">
        <f>'[1]1_Xa Ia Trok'!$AS$21</f>
        <v>0.05</v>
      </c>
      <c r="N23" s="844">
        <f>'[1]2_Xa Ia Mron'!AS21</f>
        <v>2.3299999999999996</v>
      </c>
      <c r="O23" s="860">
        <f>'[1]3_Xa Kim Tan'!AS21</f>
        <v>0.05</v>
      </c>
      <c r="P23" s="876">
        <f>'[1]4_Xa Chu Rang'!AS21</f>
        <v>0.05</v>
      </c>
      <c r="Q23" s="894">
        <f>'[1]5_Xa Po To'!AS21</f>
        <v>0.05</v>
      </c>
      <c r="R23" s="811">
        <f>'[1]6_Xa Ia Broai'!AS21</f>
        <v>0.05</v>
      </c>
      <c r="S23" s="916">
        <f>'[1]7_Xa Ia Tul'!AS21</f>
        <v>0.05</v>
      </c>
      <c r="T23" s="860">
        <f>'[1]9_Xa Ia KDam'!AS21</f>
        <v>0.05</v>
      </c>
      <c r="U23" s="936">
        <f>'[1]8_Xa Chu Mo'!AS21</f>
        <v>0.06</v>
      </c>
      <c r="V23" s="124">
        <f>'[1]10_Off'!AS21</f>
        <v>0</v>
      </c>
      <c r="W23" s="124">
        <f>'[1]11_Off'!AS21</f>
        <v>0</v>
      </c>
      <c r="X23" s="124">
        <f>'[1]12_Off'!AS21</f>
        <v>0</v>
      </c>
      <c r="Y23" s="124">
        <f>'[1]13_Off'!AS21</f>
        <v>0</v>
      </c>
      <c r="Z23" s="124">
        <f>'[1]14_Off'!AS21</f>
        <v>0</v>
      </c>
      <c r="AA23" s="125">
        <f>'[1]15_Off'!AS21</f>
        <v>0</v>
      </c>
      <c r="AB23" s="144"/>
      <c r="AC23" s="144"/>
      <c r="AD23" s="144"/>
      <c r="AE23" s="144"/>
      <c r="AF23" s="144"/>
      <c r="AG23" s="144"/>
      <c r="AH23" s="144"/>
      <c r="AI23" s="144"/>
      <c r="AJ23" s="144"/>
      <c r="AK23" s="144"/>
      <c r="AL23" s="144"/>
      <c r="AM23" s="144"/>
      <c r="AN23" s="144"/>
      <c r="AO23" s="144"/>
      <c r="AP23" s="144"/>
      <c r="AQ23" s="144"/>
      <c r="AR23" s="144"/>
      <c r="AS23" s="144"/>
      <c r="AT23" s="144"/>
    </row>
    <row r="24" spans="1:46" s="92" customFormat="1" ht="15.95" customHeight="1" x14ac:dyDescent="0.2">
      <c r="A24" s="142" t="s">
        <v>258</v>
      </c>
      <c r="B24" s="81" t="s">
        <v>50</v>
      </c>
      <c r="C24" s="82" t="s">
        <v>51</v>
      </c>
      <c r="D24" s="725">
        <f>'02 CH'!G23</f>
        <v>0</v>
      </c>
      <c r="E24" s="725">
        <f>'02 CH'!H23</f>
        <v>0</v>
      </c>
      <c r="F24" s="756"/>
      <c r="G24" s="756" t="e">
        <f t="shared" si="9"/>
        <v>#DIV/0!</v>
      </c>
      <c r="H24" s="783">
        <f t="shared" si="10"/>
        <v>0</v>
      </c>
      <c r="I24" s="784">
        <f t="shared" si="11"/>
        <v>0</v>
      </c>
      <c r="J24" s="784" t="e">
        <f t="shared" si="12"/>
        <v>#REF!</v>
      </c>
      <c r="K24" s="811">
        <f t="shared" si="6"/>
        <v>0</v>
      </c>
      <c r="L24" s="811">
        <f t="shared" si="13"/>
        <v>0</v>
      </c>
      <c r="M24" s="828">
        <f>'[1]1_Xa Ia Trok'!$AS$22</f>
        <v>0</v>
      </c>
      <c r="N24" s="844">
        <f>'[1]2_Xa Ia Mron'!AS22</f>
        <v>0</v>
      </c>
      <c r="O24" s="860">
        <f>'[1]3_Xa Kim Tan'!AS22</f>
        <v>0</v>
      </c>
      <c r="P24" s="876">
        <f>'[1]4_Xa Chu Rang'!AS22</f>
        <v>0</v>
      </c>
      <c r="Q24" s="894">
        <f>'[1]5_Xa Po To'!AS22</f>
        <v>0</v>
      </c>
      <c r="R24" s="811">
        <f>'[1]6_Xa Ia Broai'!AS22</f>
        <v>0</v>
      </c>
      <c r="S24" s="916">
        <f>'[1]7_Xa Ia Tul'!AS22</f>
        <v>0</v>
      </c>
      <c r="T24" s="860">
        <f>'[1]9_Xa Ia KDam'!AS22</f>
        <v>0</v>
      </c>
      <c r="U24" s="936">
        <f>'[1]8_Xa Chu Mo'!AS22</f>
        <v>0</v>
      </c>
      <c r="V24" s="124">
        <f>'[1]10_Off'!AS22</f>
        <v>0</v>
      </c>
      <c r="W24" s="124">
        <f>'[1]11_Off'!AS22</f>
        <v>0</v>
      </c>
      <c r="X24" s="124">
        <f>'[1]12_Off'!AS22</f>
        <v>0</v>
      </c>
      <c r="Y24" s="124">
        <f>'[1]13_Off'!AS22</f>
        <v>0</v>
      </c>
      <c r="Z24" s="124">
        <f>'[1]14_Off'!AS22</f>
        <v>0</v>
      </c>
      <c r="AA24" s="125">
        <f>'[1]15_Off'!AS22</f>
        <v>0</v>
      </c>
      <c r="AB24" s="144"/>
      <c r="AC24" s="144"/>
      <c r="AD24" s="144"/>
      <c r="AE24" s="144"/>
      <c r="AF24" s="144"/>
      <c r="AG24" s="144"/>
      <c r="AH24" s="144"/>
      <c r="AI24" s="144"/>
      <c r="AJ24" s="144"/>
      <c r="AK24" s="144"/>
      <c r="AL24" s="144"/>
      <c r="AM24" s="144"/>
      <c r="AN24" s="144"/>
      <c r="AO24" s="144"/>
      <c r="AP24" s="144"/>
      <c r="AQ24" s="144"/>
      <c r="AR24" s="144"/>
      <c r="AS24" s="144"/>
      <c r="AT24" s="144"/>
    </row>
    <row r="25" spans="1:46" s="92" customFormat="1" ht="15.95" customHeight="1" x14ac:dyDescent="0.2">
      <c r="A25" s="142" t="s">
        <v>545</v>
      </c>
      <c r="B25" s="81" t="s">
        <v>54</v>
      </c>
      <c r="C25" s="82" t="s">
        <v>55</v>
      </c>
      <c r="D25" s="725">
        <f>'02 CH'!G24</f>
        <v>0</v>
      </c>
      <c r="E25" s="725">
        <f>'02 CH'!H24</f>
        <v>0</v>
      </c>
      <c r="F25" s="756"/>
      <c r="G25" s="756" t="e">
        <f t="shared" si="9"/>
        <v>#DIV/0!</v>
      </c>
      <c r="H25" s="783">
        <f t="shared" si="10"/>
        <v>0</v>
      </c>
      <c r="I25" s="784">
        <f t="shared" si="11"/>
        <v>0</v>
      </c>
      <c r="J25" s="784" t="e">
        <f t="shared" si="12"/>
        <v>#REF!</v>
      </c>
      <c r="K25" s="811">
        <f t="shared" si="6"/>
        <v>0</v>
      </c>
      <c r="L25" s="811">
        <f t="shared" si="13"/>
        <v>0</v>
      </c>
      <c r="M25" s="828">
        <f>'[1]1_Xa Ia Trok'!$AS$24</f>
        <v>0</v>
      </c>
      <c r="N25" s="844">
        <f>'[1]2_Xa Ia Mron'!AS24</f>
        <v>0</v>
      </c>
      <c r="O25" s="860">
        <f>'[1]3_Xa Kim Tan'!AS24</f>
        <v>0</v>
      </c>
      <c r="P25" s="876">
        <f>'[1]4_Xa Chu Rang'!AS24</f>
        <v>0</v>
      </c>
      <c r="Q25" s="894">
        <f>'[1]5_Xa Po To'!AS24</f>
        <v>0</v>
      </c>
      <c r="R25" s="811">
        <f>'[1]6_Xa Ia Broai'!AS24</f>
        <v>0</v>
      </c>
      <c r="S25" s="916">
        <f>'[1]7_Xa Ia Tul'!AS24</f>
        <v>0</v>
      </c>
      <c r="T25" s="860">
        <f>'[1]9_Xa Ia KDam'!AS24</f>
        <v>0</v>
      </c>
      <c r="U25" s="936">
        <f>'[1]8_Xa Chu Mo'!AS24</f>
        <v>0</v>
      </c>
      <c r="V25" s="124">
        <f>'[1]10_Off'!AS24</f>
        <v>0</v>
      </c>
      <c r="W25" s="124">
        <f>'[1]11_Off'!AS24</f>
        <v>0</v>
      </c>
      <c r="X25" s="124">
        <f>'[1]12_Off'!AS24</f>
        <v>0</v>
      </c>
      <c r="Y25" s="124">
        <f>'[1]13_Off'!AS24</f>
        <v>0</v>
      </c>
      <c r="Z25" s="124">
        <f>'[1]14_Off'!AS24</f>
        <v>0</v>
      </c>
      <c r="AA25" s="125">
        <f>'[1]15_Off'!AS24</f>
        <v>0</v>
      </c>
      <c r="AB25" s="144"/>
      <c r="AC25" s="144"/>
      <c r="AD25" s="144"/>
      <c r="AE25" s="144"/>
      <c r="AF25" s="144"/>
      <c r="AG25" s="144"/>
      <c r="AH25" s="144"/>
      <c r="AI25" s="144"/>
      <c r="AJ25" s="144"/>
      <c r="AK25" s="144"/>
      <c r="AL25" s="144"/>
      <c r="AM25" s="144"/>
      <c r="AN25" s="144"/>
      <c r="AO25" s="144"/>
      <c r="AP25" s="144"/>
      <c r="AQ25" s="144"/>
      <c r="AR25" s="144"/>
      <c r="AS25" s="144"/>
      <c r="AT25" s="144"/>
    </row>
    <row r="26" spans="1:46" s="92" customFormat="1" ht="15.95" customHeight="1" x14ac:dyDescent="0.2">
      <c r="A26" s="142" t="s">
        <v>546</v>
      </c>
      <c r="B26" s="81" t="s">
        <v>56</v>
      </c>
      <c r="C26" s="82" t="s">
        <v>57</v>
      </c>
      <c r="D26" s="725">
        <f>'02 CH'!G25</f>
        <v>1.741457</v>
      </c>
      <c r="E26" s="725">
        <f>'02 CH'!H25</f>
        <v>2.0049115279103078E-3</v>
      </c>
      <c r="F26" s="756"/>
      <c r="G26" s="756" t="e">
        <f t="shared" si="9"/>
        <v>#DIV/0!</v>
      </c>
      <c r="H26" s="783">
        <f t="shared" si="10"/>
        <v>16.313457</v>
      </c>
      <c r="I26" s="784">
        <f t="shared" si="11"/>
        <v>16.313457</v>
      </c>
      <c r="J26" s="784" t="e">
        <f t="shared" si="12"/>
        <v>#REF!</v>
      </c>
      <c r="K26" s="811">
        <f t="shared" si="6"/>
        <v>16.313457</v>
      </c>
      <c r="L26" s="811">
        <f t="shared" si="13"/>
        <v>14.571999999999999</v>
      </c>
      <c r="M26" s="828">
        <f>'[1]1_Xa Ia Trok'!$AS$25</f>
        <v>0.61</v>
      </c>
      <c r="N26" s="844">
        <f>'[1]2_Xa Ia Mron'!AS25</f>
        <v>9.7801580000000001</v>
      </c>
      <c r="O26" s="860">
        <f>'[1]3_Xa Kim Tan'!AS25</f>
        <v>1.380145</v>
      </c>
      <c r="P26" s="876">
        <f>'[1]4_Xa Chu Rang'!AS25</f>
        <v>0.85434699999999997</v>
      </c>
      <c r="Q26" s="894">
        <f>'[1]5_Xa Po To'!AS25</f>
        <v>0.97529500000000002</v>
      </c>
      <c r="R26" s="811">
        <f>'[1]6_Xa Ia Broai'!AS25</f>
        <v>0.77279900000000001</v>
      </c>
      <c r="S26" s="916">
        <f>'[1]7_Xa Ia Tul'!AS25</f>
        <v>0.72871299999999994</v>
      </c>
      <c r="T26" s="860">
        <f>'[1]9_Xa Ia KDam'!AS25</f>
        <v>0.60200000000000009</v>
      </c>
      <c r="U26" s="936">
        <f>'[1]8_Xa Chu Mo'!AS25</f>
        <v>0.61</v>
      </c>
      <c r="V26" s="124">
        <f>'[1]10_Off'!AS25</f>
        <v>0</v>
      </c>
      <c r="W26" s="124">
        <f>'[1]11_Off'!AS25</f>
        <v>0</v>
      </c>
      <c r="X26" s="124">
        <f>'[1]12_Off'!AS25</f>
        <v>0</v>
      </c>
      <c r="Y26" s="124">
        <f>'[1]13_Off'!AS25</f>
        <v>0</v>
      </c>
      <c r="Z26" s="124">
        <f>'[1]14_Off'!AS25</f>
        <v>0</v>
      </c>
      <c r="AA26" s="125">
        <f>'[1]15_Off'!AS25</f>
        <v>0</v>
      </c>
      <c r="AB26" s="144"/>
      <c r="AC26" s="144"/>
      <c r="AD26" s="144"/>
      <c r="AE26" s="144"/>
      <c r="AF26" s="144"/>
      <c r="AG26" s="144"/>
      <c r="AH26" s="144"/>
      <c r="AI26" s="144"/>
      <c r="AJ26" s="144"/>
      <c r="AK26" s="144"/>
      <c r="AL26" s="144"/>
      <c r="AM26" s="144"/>
      <c r="AN26" s="144"/>
      <c r="AO26" s="144"/>
      <c r="AP26" s="144"/>
      <c r="AQ26" s="144"/>
      <c r="AR26" s="144"/>
      <c r="AS26" s="144"/>
      <c r="AT26" s="144"/>
    </row>
    <row r="27" spans="1:46" s="92" customFormat="1" ht="12.75" x14ac:dyDescent="0.2">
      <c r="A27" s="142" t="s">
        <v>547</v>
      </c>
      <c r="B27" s="81" t="s">
        <v>58</v>
      </c>
      <c r="C27" s="82" t="s">
        <v>59</v>
      </c>
      <c r="D27" s="725">
        <f>'02 CH'!G26</f>
        <v>51.765417999999997</v>
      </c>
      <c r="E27" s="725">
        <f>'02 CH'!H26</f>
        <v>5.9596695924904117E-2</v>
      </c>
      <c r="F27" s="756"/>
      <c r="G27" s="756" t="e">
        <f t="shared" si="9"/>
        <v>#DIV/0!</v>
      </c>
      <c r="H27" s="788">
        <f t="shared" si="10"/>
        <v>54.945418000000004</v>
      </c>
      <c r="I27" s="784">
        <f t="shared" si="11"/>
        <v>54.945418000000004</v>
      </c>
      <c r="J27" s="784" t="e">
        <f t="shared" si="12"/>
        <v>#REF!</v>
      </c>
      <c r="K27" s="811">
        <f t="shared" si="6"/>
        <v>54.945418000000004</v>
      </c>
      <c r="L27" s="811">
        <f t="shared" si="13"/>
        <v>3.1800000000000068</v>
      </c>
      <c r="M27" s="828">
        <f>'[1]1_Xa Ia Trok'!$AS$26</f>
        <v>0.2</v>
      </c>
      <c r="N27" s="844">
        <f>'[1]2_Xa Ia Mron'!AS26</f>
        <v>1.250332</v>
      </c>
      <c r="O27" s="860">
        <f>'[1]3_Xa Kim Tan'!AS26</f>
        <v>0.50461699999999998</v>
      </c>
      <c r="P27" s="876">
        <f>'[1]4_Xa Chu Rang'!AS26</f>
        <v>2.084562</v>
      </c>
      <c r="Q27" s="894">
        <f>'[1]5_Xa Po To'!AS26</f>
        <v>11.119999999999997</v>
      </c>
      <c r="R27" s="811">
        <f>'[1]6_Xa Ia Broai'!AS26</f>
        <v>0.15590700000000002</v>
      </c>
      <c r="S27" s="916">
        <f>'[1]7_Xa Ia Tul'!AS26</f>
        <v>0.5</v>
      </c>
      <c r="T27" s="860">
        <f>'[1]9_Xa Ia KDam'!AS26</f>
        <v>0.5</v>
      </c>
      <c r="U27" s="936">
        <f>'[1]8_Xa Chu Mo'!AS26</f>
        <v>38.630000000000003</v>
      </c>
      <c r="V27" s="124">
        <f>'[1]10_Off'!AS26</f>
        <v>0</v>
      </c>
      <c r="W27" s="124">
        <f>'[1]11_Off'!AS26</f>
        <v>0</v>
      </c>
      <c r="X27" s="124">
        <f>'[1]12_Off'!AS26</f>
        <v>0</v>
      </c>
      <c r="Y27" s="124">
        <f>'[1]13_Off'!AS26</f>
        <v>0</v>
      </c>
      <c r="Z27" s="124">
        <f>'[1]14_Off'!AS26</f>
        <v>0</v>
      </c>
      <c r="AA27" s="125">
        <f>'[1]15_Off'!AS26</f>
        <v>0</v>
      </c>
      <c r="AB27" s="144"/>
      <c r="AC27" s="144"/>
      <c r="AD27" s="144"/>
      <c r="AE27" s="144"/>
      <c r="AF27" s="144"/>
      <c r="AG27" s="144"/>
      <c r="AH27" s="144"/>
      <c r="AI27" s="144"/>
      <c r="AJ27" s="144"/>
      <c r="AK27" s="144"/>
      <c r="AL27" s="144"/>
      <c r="AM27" s="144"/>
      <c r="AN27" s="144"/>
      <c r="AO27" s="144"/>
      <c r="AP27" s="144"/>
      <c r="AQ27" s="144"/>
      <c r="AR27" s="144"/>
      <c r="AS27" s="144"/>
      <c r="AT27" s="144"/>
    </row>
    <row r="28" spans="1:46" s="92" customFormat="1" ht="12.75" x14ac:dyDescent="0.2">
      <c r="A28" s="142" t="s">
        <v>548</v>
      </c>
      <c r="B28" s="81" t="s">
        <v>60</v>
      </c>
      <c r="C28" s="82" t="s">
        <v>61</v>
      </c>
      <c r="D28" s="725">
        <f>'02 CH'!G27</f>
        <v>0</v>
      </c>
      <c r="E28" s="725">
        <f>'02 CH'!H27</f>
        <v>0</v>
      </c>
      <c r="F28" s="756"/>
      <c r="G28" s="756" t="e">
        <f t="shared" si="9"/>
        <v>#DIV/0!</v>
      </c>
      <c r="H28" s="788">
        <f t="shared" si="10"/>
        <v>0</v>
      </c>
      <c r="I28" s="784">
        <f t="shared" si="11"/>
        <v>0</v>
      </c>
      <c r="J28" s="784" t="e">
        <f t="shared" si="12"/>
        <v>#REF!</v>
      </c>
      <c r="K28" s="811">
        <f>I28-F28</f>
        <v>0</v>
      </c>
      <c r="L28" s="811">
        <f t="shared" si="13"/>
        <v>0</v>
      </c>
      <c r="M28" s="828">
        <f>'[1]1_Xa Ia Trok'!$AS$27</f>
        <v>0</v>
      </c>
      <c r="N28" s="844">
        <f>'[1]2_Xa Ia Mron'!AS27</f>
        <v>0</v>
      </c>
      <c r="O28" s="860">
        <f>'[1]3_Xa Kim Tan'!AS27</f>
        <v>0</v>
      </c>
      <c r="P28" s="876">
        <f>'[1]4_Xa Chu Rang'!AS27</f>
        <v>0</v>
      </c>
      <c r="Q28" s="894">
        <f>'[1]5_Xa Po To'!AS27</f>
        <v>0</v>
      </c>
      <c r="R28" s="811">
        <f>'[1]6_Xa Ia Broai'!AS27</f>
        <v>0</v>
      </c>
      <c r="S28" s="916">
        <f>'[1]7_Xa Ia Tul'!AS27</f>
        <v>0</v>
      </c>
      <c r="T28" s="860">
        <f>'[1]9_Xa Ia KDam'!AS27</f>
        <v>0</v>
      </c>
      <c r="U28" s="936">
        <f>'[1]8_Xa Chu Mo'!AS27</f>
        <v>0</v>
      </c>
      <c r="V28" s="124">
        <f>'[1]10_Off'!AS27</f>
        <v>0</v>
      </c>
      <c r="W28" s="124">
        <f>'[1]11_Off'!AS27</f>
        <v>0</v>
      </c>
      <c r="X28" s="124">
        <f>'[1]12_Off'!AS27</f>
        <v>0</v>
      </c>
      <c r="Y28" s="124">
        <f>'[1]13_Off'!AS27</f>
        <v>0</v>
      </c>
      <c r="Z28" s="124">
        <f>'[1]14_Off'!AS27</f>
        <v>0</v>
      </c>
      <c r="AA28" s="125">
        <f>'[1]15_Off'!AS27</f>
        <v>0</v>
      </c>
      <c r="AB28" s="144"/>
      <c r="AC28" s="144"/>
      <c r="AD28" s="144"/>
      <c r="AE28" s="144"/>
      <c r="AF28" s="144"/>
      <c r="AG28" s="144"/>
      <c r="AH28" s="144"/>
      <c r="AI28" s="144"/>
      <c r="AJ28" s="144"/>
      <c r="AK28" s="144"/>
      <c r="AL28" s="144"/>
      <c r="AM28" s="144"/>
      <c r="AN28" s="144"/>
      <c r="AO28" s="144"/>
      <c r="AP28" s="144"/>
      <c r="AQ28" s="144"/>
      <c r="AR28" s="144"/>
      <c r="AS28" s="144"/>
      <c r="AT28" s="144"/>
    </row>
    <row r="29" spans="1:46" s="92" customFormat="1" ht="25.5" x14ac:dyDescent="0.2">
      <c r="A29" s="142" t="s">
        <v>549</v>
      </c>
      <c r="B29" s="81" t="str">
        <f>'02CH'!B30</f>
        <v>Đất phát triển hạ tầng cấp quốc gia, cấp tỉnh, cấp huyện, cấp xã</v>
      </c>
      <c r="C29" s="82" t="s">
        <v>63</v>
      </c>
      <c r="D29" s="725">
        <f>'02 CH'!G28</f>
        <v>891.87000000000012</v>
      </c>
      <c r="E29" s="725">
        <f>'02 CH'!H28</f>
        <v>1.0267956339992124</v>
      </c>
      <c r="F29" s="756"/>
      <c r="G29" s="756" t="e">
        <f t="shared" si="9"/>
        <v>#DIV/0!</v>
      </c>
      <c r="H29" s="788">
        <f t="shared" si="10"/>
        <v>2328.2668999999996</v>
      </c>
      <c r="I29" s="784">
        <f t="shared" si="11"/>
        <v>2328.2668999999996</v>
      </c>
      <c r="J29" s="784" t="e">
        <f t="shared" si="12"/>
        <v>#REF!</v>
      </c>
      <c r="K29" s="811">
        <f t="shared" si="6"/>
        <v>2328.2668999999996</v>
      </c>
      <c r="L29" s="811">
        <f t="shared" si="13"/>
        <v>1436.3968999999995</v>
      </c>
      <c r="M29" s="828">
        <f>'[1]1_Xa Ia Trok'!$AS$28</f>
        <v>87.191877777777762</v>
      </c>
      <c r="N29" s="844">
        <f>'[1]2_Xa Ia Mron'!AS28</f>
        <v>147.05187777777775</v>
      </c>
      <c r="O29" s="860">
        <f>'[1]3_Xa Kim Tan'!AS28</f>
        <v>389.3118777777778</v>
      </c>
      <c r="P29" s="876">
        <f>'[1]4_Xa Chu Rang'!AS28</f>
        <v>289.64187777777778</v>
      </c>
      <c r="Q29" s="894">
        <f>'[1]5_Xa Po To'!AS28</f>
        <v>450.28187777777777</v>
      </c>
      <c r="R29" s="811">
        <f>'[1]6_Xa Ia Broai'!AS28</f>
        <v>91.208544444444442</v>
      </c>
      <c r="S29" s="916">
        <f>'[1]7_Xa Ia Tul'!AS28</f>
        <v>340.1885444444444</v>
      </c>
      <c r="T29" s="860">
        <f>'[1]9_Xa Ia KDam'!AS28</f>
        <v>315.72854444444442</v>
      </c>
      <c r="U29" s="936">
        <f>'[1]8_Xa Chu Mo'!AS28</f>
        <v>217.66187777777776</v>
      </c>
      <c r="V29" s="124">
        <f>'[1]10_Off'!AS28</f>
        <v>0</v>
      </c>
      <c r="W29" s="124">
        <f>'[1]11_Off'!AS28</f>
        <v>0</v>
      </c>
      <c r="X29" s="124">
        <f>'[1]12_Off'!AS28</f>
        <v>0</v>
      </c>
      <c r="Y29" s="124">
        <f>'[1]13_Off'!AS28</f>
        <v>0</v>
      </c>
      <c r="Z29" s="124">
        <f>'[1]14_Off'!AS28</f>
        <v>0</v>
      </c>
      <c r="AA29" s="125">
        <f>'[1]15_Off'!AS28</f>
        <v>0</v>
      </c>
      <c r="AB29" s="144"/>
      <c r="AC29" s="144"/>
      <c r="AD29" s="144"/>
      <c r="AE29" s="144"/>
      <c r="AF29" s="144"/>
      <c r="AG29" s="144"/>
      <c r="AH29" s="144"/>
      <c r="AI29" s="144"/>
      <c r="AJ29" s="144"/>
      <c r="AK29" s="144"/>
      <c r="AL29" s="144"/>
      <c r="AM29" s="144"/>
      <c r="AN29" s="144"/>
      <c r="AO29" s="144"/>
      <c r="AP29" s="144"/>
      <c r="AQ29" s="144"/>
      <c r="AR29" s="144"/>
      <c r="AS29" s="144"/>
      <c r="AT29" s="144"/>
    </row>
    <row r="30" spans="1:46" s="723" customFormat="1" ht="12.75" x14ac:dyDescent="0.2">
      <c r="A30" s="719" t="s">
        <v>550</v>
      </c>
      <c r="B30" s="718" t="s">
        <v>412</v>
      </c>
      <c r="C30" s="720" t="s">
        <v>411</v>
      </c>
      <c r="D30" s="722"/>
      <c r="E30" s="722"/>
      <c r="F30" s="757"/>
      <c r="G30" s="756" t="e">
        <f t="shared" ref="G30:G41" si="14">F30/$F$8*100</f>
        <v>#DIV/0!</v>
      </c>
      <c r="H30" s="786" t="e">
        <f>I30-F30</f>
        <v>#REF!</v>
      </c>
      <c r="I30" s="786" t="e">
        <f t="shared" si="11"/>
        <v>#REF!</v>
      </c>
      <c r="J30" s="786" t="e">
        <f t="shared" si="12"/>
        <v>#REF!</v>
      </c>
      <c r="K30" s="812" t="e">
        <f>I30-F30</f>
        <v>#REF!</v>
      </c>
      <c r="L30" s="811" t="e">
        <f t="shared" si="13"/>
        <v>#REF!</v>
      </c>
      <c r="M30" s="829">
        <f>'02 CH'!I29+[1]DHT_DGT!$E$7</f>
        <v>4.3</v>
      </c>
      <c r="N30" s="845">
        <f>'02 CH'!J29+[1]DHT_DGT!$E$26</f>
        <v>8.0399999999999991</v>
      </c>
      <c r="O30" s="861">
        <f>'02 CH'!K29+[1]DHT_DGT!$E$37</f>
        <v>32.299999999999997</v>
      </c>
      <c r="P30" s="877">
        <f>'02 CH'!L29+[1]DHT_DGT!$E$48</f>
        <v>0</v>
      </c>
      <c r="Q30" s="895">
        <f>'02 CH'!M29+[1]DHT_DGT!$E$59</f>
        <v>1.4</v>
      </c>
      <c r="R30" s="812">
        <f>'02 CH'!N29+[1]DHT_DGT!$E$70</f>
        <v>2.166666666666667</v>
      </c>
      <c r="S30" s="917">
        <f>'02 CH'!O29+[1]DHT_DGT!$E$82</f>
        <v>2.2666666666666666</v>
      </c>
      <c r="T30" s="861">
        <f>'02 CH'!P29+[1]DHT_DGT!$E$93</f>
        <v>4.3</v>
      </c>
      <c r="U30" s="937">
        <f>'02 CH'!Q29+[1]DHT_DGT!$E$104</f>
        <v>3.166666666666667</v>
      </c>
      <c r="V30" s="722" t="e">
        <f>'02 CH'!#REF!+[1]DHT_DGT!$E$131</f>
        <v>#REF!</v>
      </c>
      <c r="W30" s="722" t="e">
        <f>'02 CH'!#REF!+[1]DHT_DGT!$E$131</f>
        <v>#REF!</v>
      </c>
      <c r="X30" s="722" t="e">
        <f>'02 CH'!#REF!+[1]DHT_DGT!$E$142</f>
        <v>#REF!</v>
      </c>
      <c r="Y30" s="722" t="e">
        <f>'02 CH'!#REF!+[1]DHT_DGT!$E$153</f>
        <v>#REF!</v>
      </c>
      <c r="Z30" s="722" t="e">
        <f>'02 CH'!#REF!+[1]DHT_DGT!$E$164</f>
        <v>#REF!</v>
      </c>
      <c r="AA30" s="722" t="e">
        <f>'02 CH'!#REF!+[1]DHT_DGT!$E$174</f>
        <v>#REF!</v>
      </c>
    </row>
    <row r="31" spans="1:46" s="723" customFormat="1" ht="12.75" x14ac:dyDescent="0.2">
      <c r="A31" s="719" t="s">
        <v>550</v>
      </c>
      <c r="B31" s="718" t="s">
        <v>551</v>
      </c>
      <c r="C31" s="720" t="s">
        <v>552</v>
      </c>
      <c r="D31" s="722"/>
      <c r="E31" s="722"/>
      <c r="F31" s="757"/>
      <c r="G31" s="756" t="e">
        <f t="shared" si="14"/>
        <v>#DIV/0!</v>
      </c>
      <c r="H31" s="786" t="e">
        <f t="shared" ref="H31:H40" si="15">I31-F31</f>
        <v>#REF!</v>
      </c>
      <c r="I31" s="786" t="e">
        <f t="shared" ref="I31:I40" si="16">SUM(M31:AA31)</f>
        <v>#REF!</v>
      </c>
      <c r="J31" s="786" t="e">
        <f t="shared" ref="J31:J40" si="17">I31/$I$8*100</f>
        <v>#REF!</v>
      </c>
      <c r="K31" s="812" t="e">
        <f t="shared" ref="K31:K40" si="18">I31-F31</f>
        <v>#REF!</v>
      </c>
      <c r="L31" s="811" t="e">
        <f t="shared" si="13"/>
        <v>#REF!</v>
      </c>
      <c r="M31" s="829">
        <f>'02 CH'!I30+[1]DHT_DVH!$E$7</f>
        <v>0</v>
      </c>
      <c r="N31" s="845">
        <f>'02 CH'!J30+[1]DHT_DVH!$E$26</f>
        <v>0</v>
      </c>
      <c r="O31" s="861">
        <f>'02 CH'!K30+[1]DHT_DVH!$E$37</f>
        <v>0</v>
      </c>
      <c r="P31" s="877">
        <f>'02 CH'!L30+[1]DHT_DVH!$E$48</f>
        <v>0</v>
      </c>
      <c r="Q31" s="895">
        <f>'02 CH'!M30+[1]DHT_DVH!$E$59</f>
        <v>0</v>
      </c>
      <c r="R31" s="812">
        <f>'02 CH'!N30+[1]DHT_DVH!$E$70</f>
        <v>0</v>
      </c>
      <c r="S31" s="917">
        <f>'02 CH'!O30+[1]DHT_DVH!$E$82</f>
        <v>0</v>
      </c>
      <c r="T31" s="861">
        <f>'02 CH'!P30+[1]DHT_DVH!$E$93</f>
        <v>0</v>
      </c>
      <c r="U31" s="937">
        <f>'02 CH'!Q30+[1]DHT_DVH!$E$104</f>
        <v>0</v>
      </c>
      <c r="V31" s="722" t="e">
        <f>'02 CH'!#REF!+[1]DHT_DVH!$E$120</f>
        <v>#REF!</v>
      </c>
      <c r="W31" s="722" t="e">
        <f>'02 CH'!#REF!+[1]DHT_DVH!$E$131</f>
        <v>#REF!</v>
      </c>
      <c r="X31" s="722" t="e">
        <f>'02 CH'!#REF!+[1]DHT_DVH!$E$142</f>
        <v>#REF!</v>
      </c>
      <c r="Y31" s="722" t="e">
        <f>'02 CH'!#REF!+[1]DHT_DVH!$E$153</f>
        <v>#REF!</v>
      </c>
      <c r="Z31" s="722" t="e">
        <f>'02 CH'!#REF!+[1]DHT_DVH!$E$164</f>
        <v>#REF!</v>
      </c>
      <c r="AA31" s="722" t="e">
        <f>'02 CH'!#REF!+[1]DHT_DVH!$E$174</f>
        <v>#REF!</v>
      </c>
    </row>
    <row r="32" spans="1:46" s="723" customFormat="1" ht="12.75" x14ac:dyDescent="0.2">
      <c r="A32" s="719" t="s">
        <v>550</v>
      </c>
      <c r="B32" s="718" t="s">
        <v>553</v>
      </c>
      <c r="C32" s="720" t="s">
        <v>554</v>
      </c>
      <c r="D32" s="722"/>
      <c r="E32" s="722"/>
      <c r="F32" s="757"/>
      <c r="G32" s="756" t="e">
        <f t="shared" si="14"/>
        <v>#DIV/0!</v>
      </c>
      <c r="H32" s="786" t="e">
        <f t="shared" si="15"/>
        <v>#REF!</v>
      </c>
      <c r="I32" s="786" t="e">
        <f t="shared" si="16"/>
        <v>#REF!</v>
      </c>
      <c r="J32" s="786" t="e">
        <f t="shared" si="17"/>
        <v>#REF!</v>
      </c>
      <c r="K32" s="812" t="e">
        <f t="shared" si="18"/>
        <v>#REF!</v>
      </c>
      <c r="L32" s="811" t="e">
        <f t="shared" si="13"/>
        <v>#REF!</v>
      </c>
      <c r="M32" s="829">
        <f>'02 CH'!I31+[1]DHT_DYT!$E$7</f>
        <v>0</v>
      </c>
      <c r="N32" s="845">
        <f>'02 CH'!J31+[1]DHT_DYT!$E$26</f>
        <v>0</v>
      </c>
      <c r="O32" s="861">
        <f>'02 CH'!K31+[1]DHT_DYT!$E$37</f>
        <v>0</v>
      </c>
      <c r="P32" s="877">
        <f>'02 CH'!L31+[1]DHT_DYT!$E$48</f>
        <v>0</v>
      </c>
      <c r="Q32" s="895">
        <f>'02 CH'!M31+[1]DHT_DYT!$E$59</f>
        <v>0</v>
      </c>
      <c r="R32" s="812">
        <f>'02 CH'!N31+[1]DHT_DYT!$E$70</f>
        <v>0</v>
      </c>
      <c r="S32" s="917">
        <f>'02 CH'!O31+[1]DHT_DYT!$E$82</f>
        <v>0</v>
      </c>
      <c r="T32" s="861">
        <f>'02 CH'!P31+[1]DHT_DYT!$E$93</f>
        <v>0</v>
      </c>
      <c r="U32" s="937">
        <f>'02 CH'!Q31+[1]DHT_DYT!$E$104</f>
        <v>0</v>
      </c>
      <c r="V32" s="722" t="e">
        <f>'02 CH'!#REF!+[1]DHT_DYT!$E$120</f>
        <v>#REF!</v>
      </c>
      <c r="W32" s="722" t="e">
        <f>'02 CH'!#REF!+[1]DHT_DYT!$E$131</f>
        <v>#REF!</v>
      </c>
      <c r="X32" s="722" t="e">
        <f>'02 CH'!#REF!+[1]DHT_DYT!$E$142</f>
        <v>#REF!</v>
      </c>
      <c r="Y32" s="722" t="e">
        <f>'02 CH'!#REF!+[1]DHT_DYT!$E$153</f>
        <v>#REF!</v>
      </c>
      <c r="Z32" s="722" t="e">
        <f>'02 CH'!#REF!+[1]DHT_DYT!$E$164</f>
        <v>#REF!</v>
      </c>
      <c r="AA32" s="722" t="e">
        <f>'02 CH'!#REF!+[1]DHT_DYT!$E$174</f>
        <v>#REF!</v>
      </c>
    </row>
    <row r="33" spans="1:46" s="723" customFormat="1" ht="12.75" x14ac:dyDescent="0.2">
      <c r="A33" s="719" t="s">
        <v>550</v>
      </c>
      <c r="B33" s="718" t="s">
        <v>555</v>
      </c>
      <c r="C33" s="720" t="s">
        <v>556</v>
      </c>
      <c r="D33" s="722"/>
      <c r="E33" s="722"/>
      <c r="F33" s="757"/>
      <c r="G33" s="756" t="e">
        <f t="shared" si="14"/>
        <v>#DIV/0!</v>
      </c>
      <c r="H33" s="786" t="e">
        <f t="shared" si="15"/>
        <v>#REF!</v>
      </c>
      <c r="I33" s="786" t="e">
        <f t="shared" si="16"/>
        <v>#REF!</v>
      </c>
      <c r="J33" s="786" t="e">
        <f t="shared" si="17"/>
        <v>#REF!</v>
      </c>
      <c r="K33" s="812" t="e">
        <f t="shared" si="18"/>
        <v>#REF!</v>
      </c>
      <c r="L33" s="811" t="e">
        <f t="shared" si="13"/>
        <v>#REF!</v>
      </c>
      <c r="M33" s="829">
        <f>'02 CH'!I32+[1]DHT_DGD!$E$7</f>
        <v>0</v>
      </c>
      <c r="N33" s="845">
        <f>'02 CH'!J32+[1]DHT_DGD!$E$26</f>
        <v>0</v>
      </c>
      <c r="O33" s="861">
        <f>'02 CH'!K32+[1]DHT_DGD!$E$37</f>
        <v>0</v>
      </c>
      <c r="P33" s="877">
        <f>'02 CH'!L32+[1]DHT_DGD!$E$48</f>
        <v>0</v>
      </c>
      <c r="Q33" s="895">
        <f>'02 CH'!M32+[1]DHT_DGD!$E$59</f>
        <v>0</v>
      </c>
      <c r="R33" s="812">
        <f>'02 CH'!N32+[1]DHT_DGD!$E$70</f>
        <v>0</v>
      </c>
      <c r="S33" s="917">
        <f>'02 CH'!O32+[1]DHT_DGD!$E$82</f>
        <v>0</v>
      </c>
      <c r="T33" s="861">
        <f>'02 CH'!P32+[1]DHT_DGD!$E$93</f>
        <v>0</v>
      </c>
      <c r="U33" s="937">
        <f>'02 CH'!Q32+[1]DHT_DGD!$E$104</f>
        <v>0.2</v>
      </c>
      <c r="V33" s="722" t="e">
        <f>'02 CH'!#REF!+[1]DHT_DGD!$E$120</f>
        <v>#REF!</v>
      </c>
      <c r="W33" s="722" t="e">
        <f>'02 CH'!#REF!+[1]DHT_DGD!$E$131</f>
        <v>#REF!</v>
      </c>
      <c r="X33" s="722" t="e">
        <f>'02 CH'!#REF!+[1]DHT_DGD!$E$142</f>
        <v>#REF!</v>
      </c>
      <c r="Y33" s="722" t="e">
        <f>'02 CH'!#REF!+[1]DHT_DGD!$E$153</f>
        <v>#REF!</v>
      </c>
      <c r="Z33" s="722" t="e">
        <f>'02 CH'!#REF!+[1]DHT_DGD!$E$164</f>
        <v>#REF!</v>
      </c>
      <c r="AA33" s="722" t="e">
        <f>'02 CH'!#REF!+[1]DHT_DGD!$E$174</f>
        <v>#REF!</v>
      </c>
    </row>
    <row r="34" spans="1:46" s="723" customFormat="1" ht="12.75" x14ac:dyDescent="0.2">
      <c r="A34" s="719" t="s">
        <v>550</v>
      </c>
      <c r="B34" s="718" t="s">
        <v>557</v>
      </c>
      <c r="C34" s="720" t="s">
        <v>558</v>
      </c>
      <c r="D34" s="722"/>
      <c r="E34" s="722"/>
      <c r="F34" s="757"/>
      <c r="G34" s="756" t="e">
        <f t="shared" si="14"/>
        <v>#DIV/0!</v>
      </c>
      <c r="H34" s="786" t="e">
        <f t="shared" si="15"/>
        <v>#REF!</v>
      </c>
      <c r="I34" s="786" t="e">
        <f>SUM(M34:AA34)</f>
        <v>#REF!</v>
      </c>
      <c r="J34" s="786" t="e">
        <f t="shared" si="17"/>
        <v>#REF!</v>
      </c>
      <c r="K34" s="812" t="e">
        <f t="shared" si="18"/>
        <v>#REF!</v>
      </c>
      <c r="L34" s="811" t="e">
        <f t="shared" si="13"/>
        <v>#REF!</v>
      </c>
      <c r="M34" s="829">
        <f>'02 CH'!I33+[1]DHT_DTT!$E$7</f>
        <v>0</v>
      </c>
      <c r="N34" s="845">
        <f>'02 CH'!J33+[1]DHT_DTT!$E$26</f>
        <v>1.8</v>
      </c>
      <c r="O34" s="861">
        <f>'02 CH'!K33+[1]DHT_DTT!$E$37</f>
        <v>0</v>
      </c>
      <c r="P34" s="877">
        <f>'02 CH'!L33+[1]DHT_DTT!$E$48</f>
        <v>0</v>
      </c>
      <c r="Q34" s="895">
        <f>'02 CH'!M33+[1]DHT_DTT!$E$59</f>
        <v>0</v>
      </c>
      <c r="R34" s="812">
        <f>'02 CH'!N33+[1]DHT_DTT!$E$70</f>
        <v>0</v>
      </c>
      <c r="S34" s="917">
        <f>'02 CH'!O33+[1]DHT_DTT!$E$82</f>
        <v>0.5</v>
      </c>
      <c r="T34" s="861">
        <f>'02 CH'!P33+[1]DHT_DTT!$E$93</f>
        <v>0</v>
      </c>
      <c r="U34" s="937">
        <f>'02 CH'!Q33+[1]DHT_DTT!$E$104</f>
        <v>0</v>
      </c>
      <c r="V34" s="722" t="e">
        <f>'02 CH'!#REF!+[1]DHT_DTT!$E$120</f>
        <v>#REF!</v>
      </c>
      <c r="W34" s="722" t="e">
        <f>'02 CH'!#REF!+[1]DHT_DTT!$E$131</f>
        <v>#REF!</v>
      </c>
      <c r="X34" s="722" t="e">
        <f>'02 CH'!#REF!+[1]DHT_DTT!$E$142</f>
        <v>#REF!</v>
      </c>
      <c r="Y34" s="722" t="e">
        <f>'02 CH'!#REF!+[1]DHT_DTT!$E$153</f>
        <v>#REF!</v>
      </c>
      <c r="Z34" s="722" t="e">
        <f>'02 CH'!#REF!+[1]DHT_DTT!$E$164</f>
        <v>#REF!</v>
      </c>
      <c r="AA34" s="722" t="e">
        <f>'02 CH'!#REF!+[1]DHT_DTT!$E$174</f>
        <v>#REF!</v>
      </c>
    </row>
    <row r="35" spans="1:46" s="723" customFormat="1" ht="12.75" x14ac:dyDescent="0.2">
      <c r="A35" s="719" t="s">
        <v>550</v>
      </c>
      <c r="B35" s="718" t="s">
        <v>559</v>
      </c>
      <c r="C35" s="720" t="s">
        <v>560</v>
      </c>
      <c r="D35" s="722"/>
      <c r="E35" s="722"/>
      <c r="F35" s="757"/>
      <c r="G35" s="756" t="e">
        <f t="shared" si="14"/>
        <v>#DIV/0!</v>
      </c>
      <c r="H35" s="786" t="e">
        <f t="shared" si="15"/>
        <v>#REF!</v>
      </c>
      <c r="I35" s="786" t="e">
        <f t="shared" si="16"/>
        <v>#REF!</v>
      </c>
      <c r="J35" s="786" t="e">
        <f t="shared" si="17"/>
        <v>#REF!</v>
      </c>
      <c r="K35" s="812" t="e">
        <f t="shared" si="18"/>
        <v>#REF!</v>
      </c>
      <c r="L35" s="811" t="e">
        <f t="shared" si="13"/>
        <v>#REF!</v>
      </c>
      <c r="M35" s="829">
        <f>'02 CH'!I34+[1]DHT_DNL!$E$7</f>
        <v>0.04</v>
      </c>
      <c r="N35" s="845">
        <f>'02 CH'!J34+[1]DHT_DNL!$E$26</f>
        <v>0.04</v>
      </c>
      <c r="O35" s="861">
        <f>'02 CH'!K34+[1]DHT_DNL!$E$37</f>
        <v>251.98000000000002</v>
      </c>
      <c r="P35" s="877">
        <f>'02 CH'!L34+[1]DHT_DNL!$E$48</f>
        <v>217.04</v>
      </c>
      <c r="Q35" s="895">
        <f>'02 CH'!M34+[1]DHT_DNL!$E$59</f>
        <v>217.04</v>
      </c>
      <c r="R35" s="812">
        <f>'02 CH'!N34+[1]DHT_DNL!$E$70</f>
        <v>0.04</v>
      </c>
      <c r="S35" s="917">
        <f>'02 CH'!O34+[1]DHT_DNL!$E$82</f>
        <v>0.04</v>
      </c>
      <c r="T35" s="861">
        <f>'02 CH'!P34+[1]DHT_DNL!$E$93</f>
        <v>34.979999999999997</v>
      </c>
      <c r="U35" s="937">
        <f>'02 CH'!Q34+[1]DHT_DNL!$E$104</f>
        <v>0.04</v>
      </c>
      <c r="V35" s="722" t="e">
        <f>'02 CH'!#REF!+[1]DHT_DNL!$E$120</f>
        <v>#REF!</v>
      </c>
      <c r="W35" s="722" t="e">
        <f>'02 CH'!#REF!+[1]DHT_DNL!$F$131</f>
        <v>#REF!</v>
      </c>
      <c r="X35" s="722" t="e">
        <f>'02 CH'!#REF!+[1]DHT_DNL!$E$142</f>
        <v>#REF!</v>
      </c>
      <c r="Y35" s="722" t="e">
        <f>'02 CH'!#REF!+[1]DHT_DNL!$E$153</f>
        <v>#REF!</v>
      </c>
      <c r="Z35" s="722" t="e">
        <f>'02 CH'!#REF!+[1]DHT_DNL!$E$164</f>
        <v>#REF!</v>
      </c>
      <c r="AA35" s="722" t="e">
        <f>'02 CH'!#REF!+[1]DHT_DNL!$E$174</f>
        <v>#REF!</v>
      </c>
    </row>
    <row r="36" spans="1:46" s="723" customFormat="1" ht="12.75" x14ac:dyDescent="0.2">
      <c r="A36" s="719" t="s">
        <v>550</v>
      </c>
      <c r="B36" s="718" t="s">
        <v>561</v>
      </c>
      <c r="C36" s="720" t="s">
        <v>562</v>
      </c>
      <c r="D36" s="722"/>
      <c r="E36" s="722"/>
      <c r="F36" s="757"/>
      <c r="G36" s="756" t="e">
        <f t="shared" si="14"/>
        <v>#DIV/0!</v>
      </c>
      <c r="H36" s="786" t="e">
        <f t="shared" si="15"/>
        <v>#REF!</v>
      </c>
      <c r="I36" s="786" t="e">
        <f t="shared" si="16"/>
        <v>#REF!</v>
      </c>
      <c r="J36" s="786" t="e">
        <f t="shared" si="17"/>
        <v>#REF!</v>
      </c>
      <c r="K36" s="812" t="e">
        <f t="shared" si="18"/>
        <v>#REF!</v>
      </c>
      <c r="L36" s="811" t="e">
        <f t="shared" si="13"/>
        <v>#REF!</v>
      </c>
      <c r="M36" s="829">
        <f>'02 CH'!I35+[1]DHT_DVT!$E$7</f>
        <v>0</v>
      </c>
      <c r="N36" s="845">
        <f>'02 CH'!J35+[1]DHT_DVT!$E$26</f>
        <v>0</v>
      </c>
      <c r="O36" s="861">
        <f>'02 CH'!K35+[1]DHT_DVT!$E$26</f>
        <v>0</v>
      </c>
      <c r="P36" s="877">
        <f>'02 CH'!L35+[1]DHT_DVT!$E$48</f>
        <v>0</v>
      </c>
      <c r="Q36" s="895">
        <f>'02 CH'!M35+[1]DHT_DVT!$E$59</f>
        <v>0</v>
      </c>
      <c r="R36" s="812">
        <f>'02 CH'!N35+[1]DHT_DVT!$E$70</f>
        <v>0</v>
      </c>
      <c r="S36" s="917">
        <f>'02 CH'!O35+[1]DHT_DVT!$E$82</f>
        <v>0</v>
      </c>
      <c r="T36" s="861">
        <f>'02 CH'!P35+[1]DHT_DVT!$E$93</f>
        <v>0</v>
      </c>
      <c r="U36" s="937">
        <f>'02 CH'!Q35+[1]DHT_DVT!$E$104</f>
        <v>0</v>
      </c>
      <c r="V36" s="722" t="e">
        <f>'02 CH'!#REF!+[1]DHT_DVT!$E$120</f>
        <v>#REF!</v>
      </c>
      <c r="W36" s="722" t="e">
        <f>'02 CH'!#REF!+[1]DHT_DVT!$E$131</f>
        <v>#REF!</v>
      </c>
      <c r="X36" s="722" t="e">
        <f>'02 CH'!#REF!+[1]DHT_DVT!$E$142</f>
        <v>#REF!</v>
      </c>
      <c r="Y36" s="722" t="e">
        <f>'02 CH'!#REF!+[1]DHT_DVT!$E$153</f>
        <v>#REF!</v>
      </c>
      <c r="Z36" s="722" t="e">
        <f>'02 CH'!#REF!+[1]DHT_DVT!$E$164</f>
        <v>#REF!</v>
      </c>
      <c r="AA36" s="722" t="e">
        <f>'02 CH'!#REF!+[1]DHT_DVT!$E$174</f>
        <v>#REF!</v>
      </c>
    </row>
    <row r="37" spans="1:46" s="723" customFormat="1" ht="12.75" x14ac:dyDescent="0.2">
      <c r="A37" s="719" t="s">
        <v>550</v>
      </c>
      <c r="B37" s="718" t="s">
        <v>563</v>
      </c>
      <c r="C37" s="720" t="s">
        <v>564</v>
      </c>
      <c r="D37" s="722"/>
      <c r="E37" s="722"/>
      <c r="F37" s="757"/>
      <c r="G37" s="756" t="e">
        <f t="shared" si="14"/>
        <v>#DIV/0!</v>
      </c>
      <c r="H37" s="786" t="e">
        <f t="shared" si="15"/>
        <v>#REF!</v>
      </c>
      <c r="I37" s="786" t="e">
        <f t="shared" si="16"/>
        <v>#REF!</v>
      </c>
      <c r="J37" s="786" t="e">
        <f t="shared" si="17"/>
        <v>#REF!</v>
      </c>
      <c r="K37" s="812" t="e">
        <f t="shared" si="18"/>
        <v>#REF!</v>
      </c>
      <c r="L37" s="811" t="e">
        <f t="shared" si="13"/>
        <v>#REF!</v>
      </c>
      <c r="M37" s="829">
        <f>'02 CH'!I36+[1]DHT_DTL!$E$7</f>
        <v>0</v>
      </c>
      <c r="N37" s="845">
        <f>'02 CH'!J36+[1]DHT_DTL!$E$26</f>
        <v>0</v>
      </c>
      <c r="O37" s="861">
        <f>'02 CH'!K36+[1]DHT_DTL!$E$37</f>
        <v>0</v>
      </c>
      <c r="P37" s="877">
        <f>'02 CH'!L36</f>
        <v>0</v>
      </c>
      <c r="Q37" s="895">
        <f>'02 CH'!M36</f>
        <v>0</v>
      </c>
      <c r="R37" s="812">
        <f>'02 CH'!N36</f>
        <v>0</v>
      </c>
      <c r="S37" s="917">
        <f>'02 CH'!O36</f>
        <v>0</v>
      </c>
      <c r="T37" s="861">
        <f>'02 CH'!P36</f>
        <v>0</v>
      </c>
      <c r="U37" s="937">
        <f>'02 CH'!Q36</f>
        <v>0</v>
      </c>
      <c r="V37" s="722" t="e">
        <f>'02 CH'!#REF!</f>
        <v>#REF!</v>
      </c>
      <c r="W37" s="722" t="e">
        <f>'02 CH'!#REF!</f>
        <v>#REF!</v>
      </c>
      <c r="X37" s="722" t="e">
        <f>'02 CH'!#REF!</f>
        <v>#REF!</v>
      </c>
      <c r="Y37" s="722" t="e">
        <f>'02 CH'!#REF!</f>
        <v>#REF!</v>
      </c>
      <c r="Z37" s="722" t="e">
        <f>'02 CH'!#REF!</f>
        <v>#REF!</v>
      </c>
      <c r="AA37" s="722" t="e">
        <f>'02 CH'!#REF!</f>
        <v>#REF!</v>
      </c>
    </row>
    <row r="38" spans="1:46" s="723" customFormat="1" ht="12.75" x14ac:dyDescent="0.2">
      <c r="A38" s="719" t="s">
        <v>550</v>
      </c>
      <c r="B38" s="718" t="s">
        <v>265</v>
      </c>
      <c r="C38" s="720" t="s">
        <v>565</v>
      </c>
      <c r="D38" s="722"/>
      <c r="E38" s="722"/>
      <c r="F38" s="757"/>
      <c r="G38" s="756" t="e">
        <f t="shared" si="14"/>
        <v>#DIV/0!</v>
      </c>
      <c r="H38" s="786" t="e">
        <f t="shared" si="15"/>
        <v>#REF!</v>
      </c>
      <c r="I38" s="786" t="e">
        <f t="shared" si="16"/>
        <v>#REF!</v>
      </c>
      <c r="J38" s="786" t="e">
        <f t="shared" si="17"/>
        <v>#REF!</v>
      </c>
      <c r="K38" s="812" t="e">
        <f t="shared" si="18"/>
        <v>#REF!</v>
      </c>
      <c r="L38" s="811" t="e">
        <f t="shared" si="13"/>
        <v>#REF!</v>
      </c>
      <c r="M38" s="829">
        <f>'02 CH'!I37+[1]DHT_CHO!$E$7</f>
        <v>0</v>
      </c>
      <c r="N38" s="845">
        <f>'02 CH'!J37+[1]DHT_CHO!$E$26</f>
        <v>0</v>
      </c>
      <c r="O38" s="861">
        <f>'02 CH'!K37+[1]DHT_CHO!$E$37</f>
        <v>0</v>
      </c>
      <c r="P38" s="877">
        <f>'02 CH'!L37</f>
        <v>0</v>
      </c>
      <c r="Q38" s="895">
        <f>'02 CH'!M37</f>
        <v>0</v>
      </c>
      <c r="R38" s="812">
        <f>'02 CH'!N37</f>
        <v>0</v>
      </c>
      <c r="S38" s="917">
        <f>'02 CH'!O37</f>
        <v>0</v>
      </c>
      <c r="T38" s="861">
        <f>'02 CH'!P37</f>
        <v>0</v>
      </c>
      <c r="U38" s="937">
        <f>'02 CH'!Q37</f>
        <v>0</v>
      </c>
      <c r="V38" s="722" t="e">
        <f>'02 CH'!#REF!</f>
        <v>#REF!</v>
      </c>
      <c r="W38" s="722" t="e">
        <f>'02 CH'!#REF!</f>
        <v>#REF!</v>
      </c>
      <c r="X38" s="722" t="e">
        <f>'02 CH'!#REF!</f>
        <v>#REF!</v>
      </c>
      <c r="Y38" s="722" t="e">
        <f>'02 CH'!#REF!</f>
        <v>#REF!</v>
      </c>
      <c r="Z38" s="722" t="e">
        <f>'02 CH'!#REF!</f>
        <v>#REF!</v>
      </c>
      <c r="AA38" s="722" t="e">
        <f>'02 CH'!#REF!</f>
        <v>#REF!</v>
      </c>
    </row>
    <row r="39" spans="1:46" s="723" customFormat="1" ht="12.75" x14ac:dyDescent="0.2">
      <c r="A39" s="719" t="s">
        <v>550</v>
      </c>
      <c r="B39" s="718" t="s">
        <v>567</v>
      </c>
      <c r="C39" s="720" t="s">
        <v>566</v>
      </c>
      <c r="D39" s="722"/>
      <c r="E39" s="722"/>
      <c r="F39" s="757"/>
      <c r="G39" s="756" t="e">
        <f t="shared" si="14"/>
        <v>#DIV/0!</v>
      </c>
      <c r="H39" s="786" t="e">
        <f t="shared" si="15"/>
        <v>#REF!</v>
      </c>
      <c r="I39" s="786" t="e">
        <f t="shared" si="16"/>
        <v>#REF!</v>
      </c>
      <c r="J39" s="786" t="e">
        <f t="shared" si="17"/>
        <v>#REF!</v>
      </c>
      <c r="K39" s="812" t="e">
        <f t="shared" si="18"/>
        <v>#REF!</v>
      </c>
      <c r="L39" s="811" t="e">
        <f t="shared" si="13"/>
        <v>#REF!</v>
      </c>
      <c r="M39" s="829">
        <f>'02 CH'!I38+[1]DHT_DKH!$E$7</f>
        <v>0</v>
      </c>
      <c r="N39" s="845">
        <f>'02 CH'!J38+[1]DHT_DKH!$E$26</f>
        <v>0</v>
      </c>
      <c r="O39" s="861">
        <f>'02 CH'!K38+[1]DHT_DKH!$E$37</f>
        <v>0</v>
      </c>
      <c r="P39" s="877">
        <f>'02 CH'!L38</f>
        <v>0</v>
      </c>
      <c r="Q39" s="895">
        <f>'02 CH'!M38</f>
        <v>0</v>
      </c>
      <c r="R39" s="812">
        <f>'02 CH'!N38</f>
        <v>0</v>
      </c>
      <c r="S39" s="917">
        <f>'02 CH'!O38</f>
        <v>0</v>
      </c>
      <c r="T39" s="861">
        <f>'02 CH'!P38</f>
        <v>0</v>
      </c>
      <c r="U39" s="937">
        <f>'02 CH'!Q38</f>
        <v>0</v>
      </c>
      <c r="V39" s="722" t="e">
        <f>'02 CH'!#REF!</f>
        <v>#REF!</v>
      </c>
      <c r="W39" s="722" t="e">
        <f>'02 CH'!#REF!</f>
        <v>#REF!</v>
      </c>
      <c r="X39" s="722" t="e">
        <f>'02 CH'!#REF!</f>
        <v>#REF!</v>
      </c>
      <c r="Y39" s="722" t="e">
        <f>'02 CH'!#REF!</f>
        <v>#REF!</v>
      </c>
      <c r="Z39" s="722" t="e">
        <f>'02 CH'!#REF!</f>
        <v>#REF!</v>
      </c>
      <c r="AA39" s="722" t="e">
        <f>'02 CH'!#REF!</f>
        <v>#REF!</v>
      </c>
    </row>
    <row r="40" spans="1:46" s="723" customFormat="1" ht="12.75" x14ac:dyDescent="0.2">
      <c r="A40" s="719" t="s">
        <v>550</v>
      </c>
      <c r="B40" s="718" t="s">
        <v>568</v>
      </c>
      <c r="C40" s="720" t="s">
        <v>569</v>
      </c>
      <c r="D40" s="722"/>
      <c r="E40" s="722"/>
      <c r="F40" s="757"/>
      <c r="G40" s="756" t="e">
        <f t="shared" si="14"/>
        <v>#DIV/0!</v>
      </c>
      <c r="H40" s="786" t="e">
        <f t="shared" si="15"/>
        <v>#REF!</v>
      </c>
      <c r="I40" s="786" t="e">
        <f t="shared" si="16"/>
        <v>#REF!</v>
      </c>
      <c r="J40" s="786" t="e">
        <f t="shared" si="17"/>
        <v>#REF!</v>
      </c>
      <c r="K40" s="812" t="e">
        <f t="shared" si="18"/>
        <v>#REF!</v>
      </c>
      <c r="L40" s="811" t="e">
        <f t="shared" si="13"/>
        <v>#REF!</v>
      </c>
      <c r="M40" s="829">
        <f>'02 CH'!I39+[1]DHT_DXH!$E$7</f>
        <v>0</v>
      </c>
      <c r="N40" s="845">
        <f>'02 CH'!J39+[1]DHT_DXH!$E$26</f>
        <v>0</v>
      </c>
      <c r="O40" s="861">
        <f>'02 CH'!K39+[1]DHT_DXH!$E$37</f>
        <v>0</v>
      </c>
      <c r="P40" s="877">
        <f>'02 CH'!L39</f>
        <v>0</v>
      </c>
      <c r="Q40" s="895">
        <f>'02 CH'!M39</f>
        <v>0</v>
      </c>
      <c r="R40" s="812">
        <f>'02 CH'!N39</f>
        <v>0</v>
      </c>
      <c r="S40" s="917">
        <f>'02 CH'!O39</f>
        <v>0</v>
      </c>
      <c r="T40" s="861">
        <f>'02 CH'!P39</f>
        <v>0</v>
      </c>
      <c r="U40" s="937">
        <f>'02 CH'!Q39</f>
        <v>0</v>
      </c>
      <c r="V40" s="722" t="e">
        <f>'02 CH'!#REF!</f>
        <v>#REF!</v>
      </c>
      <c r="W40" s="722" t="e">
        <f>'02 CH'!#REF!</f>
        <v>#REF!</v>
      </c>
      <c r="X40" s="722" t="e">
        <f>'02 CH'!#REF!</f>
        <v>#REF!</v>
      </c>
      <c r="Y40" s="722" t="e">
        <f>'02 CH'!#REF!</f>
        <v>#REF!</v>
      </c>
      <c r="Z40" s="722" t="e">
        <f>'02 CH'!#REF!</f>
        <v>#REF!</v>
      </c>
      <c r="AA40" s="722" t="e">
        <f>'02 CH'!#REF!</f>
        <v>#REF!</v>
      </c>
    </row>
    <row r="41" spans="1:46" s="92" customFormat="1" ht="15.95" customHeight="1" x14ac:dyDescent="0.2">
      <c r="A41" s="207" t="s">
        <v>570</v>
      </c>
      <c r="B41" s="81" t="s">
        <v>64</v>
      </c>
      <c r="C41" s="82" t="s">
        <v>65</v>
      </c>
      <c r="D41" s="725">
        <f>'02 CH'!G40</f>
        <v>0</v>
      </c>
      <c r="E41" s="725">
        <f>'02 CH'!H40</f>
        <v>0</v>
      </c>
      <c r="F41" s="756"/>
      <c r="G41" s="756" t="e">
        <f t="shared" si="14"/>
        <v>#DIV/0!</v>
      </c>
      <c r="H41" s="788">
        <f t="shared" ref="H41:H59" si="19">I41-F41</f>
        <v>0</v>
      </c>
      <c r="I41" s="784">
        <f>SUM(M41:AA41)</f>
        <v>0</v>
      </c>
      <c r="J41" s="784" t="e">
        <f t="shared" ref="J41:J58" si="20">I41/$I$8*100</f>
        <v>#REF!</v>
      </c>
      <c r="K41" s="811">
        <f t="shared" si="6"/>
        <v>0</v>
      </c>
      <c r="L41" s="811">
        <f>I41-D41</f>
        <v>0</v>
      </c>
      <c r="M41" s="828">
        <f>'[1]1_Xa Ia Trok'!$AS$29</f>
        <v>0</v>
      </c>
      <c r="N41" s="844">
        <f>'[1]2_Xa Ia Mron'!AS29</f>
        <v>0</v>
      </c>
      <c r="O41" s="860">
        <f>'[1]3_Xa Kim Tan'!AS29</f>
        <v>0</v>
      </c>
      <c r="P41" s="876">
        <f>'[1]4_Xa Chu Rang'!AS29</f>
        <v>0</v>
      </c>
      <c r="Q41" s="894">
        <f>'[1]5_Xa Po To'!AS29</f>
        <v>0</v>
      </c>
      <c r="R41" s="811">
        <f>'[1]6_Xa Ia Broai'!AS29</f>
        <v>0</v>
      </c>
      <c r="S41" s="916">
        <f>'[1]7_Xa Ia Tul'!AS29</f>
        <v>0</v>
      </c>
      <c r="T41" s="860">
        <f>'[1]9_Xa Ia KDam'!AS29</f>
        <v>0</v>
      </c>
      <c r="U41" s="936">
        <f>'[1]8_Xa Chu Mo'!AS29</f>
        <v>0</v>
      </c>
      <c r="V41" s="124">
        <f>'[1]10_Off'!AS29</f>
        <v>0</v>
      </c>
      <c r="W41" s="124">
        <f>'[1]11_Off'!AS29</f>
        <v>0</v>
      </c>
      <c r="X41" s="124">
        <f>'[1]12_Off'!AS29</f>
        <v>0</v>
      </c>
      <c r="Y41" s="124">
        <f>'[1]13_Off'!AS29</f>
        <v>0</v>
      </c>
      <c r="Z41" s="124">
        <f>'[1]14_Off'!AS29</f>
        <v>0</v>
      </c>
      <c r="AA41" s="125">
        <f>'[1]15_Off'!AS29</f>
        <v>0</v>
      </c>
      <c r="AB41" s="144"/>
      <c r="AC41" s="144"/>
      <c r="AD41" s="144"/>
      <c r="AE41" s="144"/>
      <c r="AF41" s="144"/>
      <c r="AG41" s="144"/>
      <c r="AH41" s="144"/>
      <c r="AI41" s="144"/>
      <c r="AJ41" s="144"/>
      <c r="AK41" s="144"/>
      <c r="AL41" s="144"/>
      <c r="AM41" s="144"/>
      <c r="AN41" s="144"/>
      <c r="AO41" s="144"/>
      <c r="AP41" s="144"/>
      <c r="AQ41" s="144"/>
      <c r="AR41" s="144"/>
      <c r="AS41" s="144"/>
      <c r="AT41" s="144"/>
    </row>
    <row r="42" spans="1:46" s="92" customFormat="1" ht="15.95" customHeight="1" x14ac:dyDescent="0.2">
      <c r="A42" s="142" t="s">
        <v>204</v>
      </c>
      <c r="B42" s="81" t="s">
        <v>66</v>
      </c>
      <c r="C42" s="82" t="s">
        <v>67</v>
      </c>
      <c r="D42" s="725">
        <f>'02 CH'!G41</f>
        <v>0</v>
      </c>
      <c r="E42" s="725">
        <f>'02 CH'!H41</f>
        <v>0</v>
      </c>
      <c r="F42" s="756"/>
      <c r="G42" s="756" t="e">
        <f>F42/$F$8*100</f>
        <v>#DIV/0!</v>
      </c>
      <c r="H42" s="788">
        <f t="shared" si="19"/>
        <v>0</v>
      </c>
      <c r="I42" s="784">
        <f>SUM(M42:AA42)</f>
        <v>0</v>
      </c>
      <c r="J42" s="784" t="e">
        <f t="shared" si="20"/>
        <v>#REF!</v>
      </c>
      <c r="K42" s="811">
        <f t="shared" si="6"/>
        <v>0</v>
      </c>
      <c r="L42" s="811">
        <f t="shared" si="13"/>
        <v>0</v>
      </c>
      <c r="M42" s="828">
        <f>'[1]1_Xa Ia Trok'!$AS$30</f>
        <v>0</v>
      </c>
      <c r="N42" s="844">
        <f>'[1]2_Xa Ia Mron'!AS30</f>
        <v>0</v>
      </c>
      <c r="O42" s="860">
        <f>'[1]3_Xa Kim Tan'!AS30</f>
        <v>0</v>
      </c>
      <c r="P42" s="876">
        <f>'[1]4_Xa Chu Rang'!AS30</f>
        <v>0</v>
      </c>
      <c r="Q42" s="894">
        <f>'[1]5_Xa Po To'!AS30</f>
        <v>0</v>
      </c>
      <c r="R42" s="811">
        <f>'[1]6_Xa Ia Broai'!AS30</f>
        <v>0</v>
      </c>
      <c r="S42" s="916">
        <f>'[1]7_Xa Ia Tul'!AS30</f>
        <v>0</v>
      </c>
      <c r="T42" s="860">
        <f>'[1]9_Xa Ia KDam'!AS30</f>
        <v>0</v>
      </c>
      <c r="U42" s="936">
        <f>'[1]8_Xa Chu Mo'!AS30</f>
        <v>0</v>
      </c>
      <c r="V42" s="124">
        <f>'[1]10_Off'!AS30</f>
        <v>0</v>
      </c>
      <c r="W42" s="124">
        <f>'[1]11_Off'!AS30</f>
        <v>0</v>
      </c>
      <c r="X42" s="124">
        <f>'[1]12_Off'!AS30</f>
        <v>0</v>
      </c>
      <c r="Y42" s="124">
        <f>'[1]13_Off'!AS30</f>
        <v>0</v>
      </c>
      <c r="Z42" s="124">
        <f>'[1]14_Off'!AS30</f>
        <v>0</v>
      </c>
      <c r="AA42" s="125">
        <f>'[1]15_Off'!AS30</f>
        <v>0</v>
      </c>
      <c r="AB42" s="144"/>
      <c r="AC42" s="144"/>
      <c r="AD42" s="144"/>
      <c r="AE42" s="144"/>
      <c r="AF42" s="144"/>
      <c r="AG42" s="144"/>
      <c r="AH42" s="144"/>
      <c r="AI42" s="144"/>
      <c r="AJ42" s="144"/>
      <c r="AK42" s="144"/>
      <c r="AL42" s="144"/>
      <c r="AM42" s="144"/>
      <c r="AN42" s="144"/>
      <c r="AO42" s="144"/>
      <c r="AP42" s="144"/>
      <c r="AQ42" s="144"/>
      <c r="AR42" s="144"/>
      <c r="AS42" s="144"/>
      <c r="AT42" s="144"/>
    </row>
    <row r="43" spans="1:46" s="92" customFormat="1" ht="15.95" customHeight="1" x14ac:dyDescent="0.2">
      <c r="A43" s="207" t="s">
        <v>573</v>
      </c>
      <c r="B43" s="81" t="s">
        <v>68</v>
      </c>
      <c r="C43" s="82" t="s">
        <v>69</v>
      </c>
      <c r="D43" s="725">
        <f>'02 CH'!G42</f>
        <v>6.3227679999999999</v>
      </c>
      <c r="E43" s="725">
        <f>'02 CH'!H42</f>
        <v>7.2793014421271389E-3</v>
      </c>
      <c r="F43" s="756"/>
      <c r="G43" s="756" t="e">
        <f>F43/$F$8*100</f>
        <v>#DIV/0!</v>
      </c>
      <c r="H43" s="788">
        <f t="shared" si="19"/>
        <v>6.5027679999999997</v>
      </c>
      <c r="I43" s="784">
        <f>SUM(M43:AA43)</f>
        <v>6.5027679999999997</v>
      </c>
      <c r="J43" s="784" t="e">
        <f t="shared" si="20"/>
        <v>#REF!</v>
      </c>
      <c r="K43" s="811">
        <f t="shared" si="6"/>
        <v>6.5027679999999997</v>
      </c>
      <c r="L43" s="811">
        <f t="shared" si="13"/>
        <v>0.17999999999999972</v>
      </c>
      <c r="M43" s="828">
        <f>'[1]1_Xa Ia Trok'!$AS$31</f>
        <v>0</v>
      </c>
      <c r="N43" s="844">
        <f>'[1]2_Xa Ia Mron'!AS31</f>
        <v>1.3133680000000001</v>
      </c>
      <c r="O43" s="860">
        <f>'[1]3_Xa Kim Tan'!AS31</f>
        <v>0</v>
      </c>
      <c r="P43" s="876">
        <f>'[1]4_Xa Chu Rang'!AS31</f>
        <v>0</v>
      </c>
      <c r="Q43" s="894">
        <f>'[1]5_Xa Po To'!AS31</f>
        <v>0</v>
      </c>
      <c r="R43" s="811">
        <f>'[1]6_Xa Ia Broai'!AS31</f>
        <v>0</v>
      </c>
      <c r="S43" s="916">
        <f>'[1]7_Xa Ia Tul'!AS31</f>
        <v>0</v>
      </c>
      <c r="T43" s="860">
        <f>'[1]9_Xa Ia KDam'!AS31</f>
        <v>5.1894</v>
      </c>
      <c r="U43" s="936">
        <f>'[1]8_Xa Chu Mo'!AS31</f>
        <v>0</v>
      </c>
      <c r="V43" s="124">
        <f>'[1]10_Off'!AS31</f>
        <v>0</v>
      </c>
      <c r="W43" s="124">
        <f>'[1]11_Off'!AS31</f>
        <v>0</v>
      </c>
      <c r="X43" s="124">
        <f>'[1]12_Off'!AS31</f>
        <v>0</v>
      </c>
      <c r="Y43" s="124">
        <f>'[1]13_Off'!AS31</f>
        <v>0</v>
      </c>
      <c r="Z43" s="124">
        <f>'[1]14_Off'!AS31</f>
        <v>0</v>
      </c>
      <c r="AA43" s="125">
        <f>'[1]15_Off'!AS31</f>
        <v>0</v>
      </c>
      <c r="AB43" s="144"/>
      <c r="AC43" s="144"/>
      <c r="AD43" s="144"/>
      <c r="AE43" s="144"/>
      <c r="AF43" s="144"/>
      <c r="AG43" s="144"/>
      <c r="AH43" s="144"/>
      <c r="AI43" s="144"/>
      <c r="AJ43" s="144"/>
      <c r="AK43" s="144"/>
      <c r="AL43" s="144"/>
      <c r="AM43" s="144"/>
      <c r="AN43" s="144"/>
      <c r="AO43" s="144"/>
      <c r="AP43" s="144"/>
      <c r="AQ43" s="144"/>
      <c r="AR43" s="144"/>
      <c r="AS43" s="144"/>
      <c r="AT43" s="144"/>
    </row>
    <row r="44" spans="1:46" s="728" customFormat="1" ht="12.75" x14ac:dyDescent="0.2">
      <c r="A44" s="142" t="s">
        <v>574</v>
      </c>
      <c r="B44" s="724" t="s">
        <v>571</v>
      </c>
      <c r="C44" s="225" t="s">
        <v>572</v>
      </c>
      <c r="D44" s="726"/>
      <c r="E44" s="726"/>
      <c r="F44" s="756"/>
      <c r="G44" s="756"/>
      <c r="H44" s="784"/>
      <c r="I44" s="784"/>
      <c r="J44" s="784"/>
      <c r="K44" s="811"/>
      <c r="L44" s="811">
        <f t="shared" si="13"/>
        <v>0</v>
      </c>
      <c r="M44" s="828"/>
      <c r="N44" s="844"/>
      <c r="O44" s="860"/>
      <c r="P44" s="878"/>
      <c r="Q44" s="896"/>
      <c r="R44" s="909"/>
      <c r="S44" s="918"/>
      <c r="T44" s="930"/>
      <c r="U44" s="938"/>
      <c r="V44" s="727"/>
      <c r="W44" s="727"/>
      <c r="X44" s="727"/>
      <c r="Y44" s="727"/>
      <c r="Z44" s="727"/>
      <c r="AA44" s="729"/>
    </row>
    <row r="45" spans="1:46" s="92" customFormat="1" ht="15.95" customHeight="1" x14ac:dyDescent="0.2">
      <c r="A45" s="207" t="s">
        <v>575</v>
      </c>
      <c r="B45" s="81" t="s">
        <v>70</v>
      </c>
      <c r="C45" s="82" t="s">
        <v>71</v>
      </c>
      <c r="D45" s="725">
        <f>'02 CH'!G44</f>
        <v>719.88530700000001</v>
      </c>
      <c r="E45" s="725">
        <f>'02 CH'!H44</f>
        <v>0.82879241392555258</v>
      </c>
      <c r="F45" s="756"/>
      <c r="G45" s="756" t="e">
        <f t="shared" ref="G45:G58" si="21">F45/$F$8*100</f>
        <v>#DIV/0!</v>
      </c>
      <c r="H45" s="783">
        <f t="shared" si="19"/>
        <v>842.67190699999992</v>
      </c>
      <c r="I45" s="784">
        <f t="shared" ref="I45:I61" si="22">SUM(M45:AA45)</f>
        <v>842.67190699999992</v>
      </c>
      <c r="J45" s="784" t="e">
        <f t="shared" si="20"/>
        <v>#REF!</v>
      </c>
      <c r="K45" s="811">
        <f t="shared" si="6"/>
        <v>842.67190699999992</v>
      </c>
      <c r="L45" s="811">
        <f t="shared" si="13"/>
        <v>122.78659999999991</v>
      </c>
      <c r="M45" s="828">
        <f>'[1]1_Xa Ia Trok'!$AS$32</f>
        <v>131.87962222222222</v>
      </c>
      <c r="N45" s="844">
        <f>'[1]2_Xa Ia Mron'!AS32</f>
        <v>147.39962222222221</v>
      </c>
      <c r="O45" s="860">
        <f>'[1]3_Xa Kim Tan'!AS32</f>
        <v>121.95678522222224</v>
      </c>
      <c r="P45" s="876">
        <f>'[1]4_Xa Chu Rang'!AS32</f>
        <v>45.186942222222214</v>
      </c>
      <c r="Q45" s="894">
        <f>'[1]5_Xa Po To'!AS32</f>
        <v>181.9004462222222</v>
      </c>
      <c r="R45" s="811">
        <f>'[1]6_Xa Ia Broai'!AS32</f>
        <v>39.689622222222219</v>
      </c>
      <c r="S45" s="916">
        <f>'[1]7_Xa Ia Tul'!AS32</f>
        <v>61.929622222222221</v>
      </c>
      <c r="T45" s="860">
        <f>'[1]9_Xa Ia KDam'!AS32</f>
        <v>57.029622222222223</v>
      </c>
      <c r="U45" s="936">
        <f>'[1]8_Xa Chu Mo'!AS32</f>
        <v>55.699622222222217</v>
      </c>
      <c r="V45" s="124">
        <f>'[1]10_Off'!AS32</f>
        <v>0</v>
      </c>
      <c r="W45" s="124">
        <f>'[1]11_Off'!AS32</f>
        <v>0</v>
      </c>
      <c r="X45" s="124">
        <f>'[1]12_Off'!AS32</f>
        <v>0</v>
      </c>
      <c r="Y45" s="124">
        <f>'[1]13_Off'!AS32</f>
        <v>0</v>
      </c>
      <c r="Z45" s="124">
        <f>'[1]14_Off'!AS32</f>
        <v>0</v>
      </c>
      <c r="AA45" s="125">
        <f>'[1]15_Off'!AS32</f>
        <v>0</v>
      </c>
      <c r="AB45" s="144"/>
      <c r="AC45" s="144"/>
      <c r="AD45" s="144"/>
      <c r="AE45" s="144"/>
      <c r="AF45" s="144"/>
      <c r="AG45" s="144"/>
      <c r="AH45" s="144"/>
      <c r="AI45" s="144"/>
      <c r="AJ45" s="144"/>
      <c r="AK45" s="144"/>
      <c r="AL45" s="144"/>
      <c r="AM45" s="144"/>
      <c r="AN45" s="144"/>
      <c r="AO45" s="144"/>
      <c r="AP45" s="144"/>
      <c r="AQ45" s="144"/>
      <c r="AR45" s="144"/>
      <c r="AS45" s="144"/>
      <c r="AT45" s="144"/>
    </row>
    <row r="46" spans="1:46" s="92" customFormat="1" ht="15.95" customHeight="1" x14ac:dyDescent="0.2">
      <c r="A46" s="142" t="s">
        <v>576</v>
      </c>
      <c r="B46" s="81" t="s">
        <v>72</v>
      </c>
      <c r="C46" s="82" t="s">
        <v>73</v>
      </c>
      <c r="D46" s="725">
        <f>'02 CH'!G45</f>
        <v>0</v>
      </c>
      <c r="E46" s="725">
        <f>'02 CH'!H45</f>
        <v>0</v>
      </c>
      <c r="F46" s="756"/>
      <c r="G46" s="756" t="e">
        <f t="shared" si="21"/>
        <v>#DIV/0!</v>
      </c>
      <c r="H46" s="783">
        <f t="shared" si="19"/>
        <v>0</v>
      </c>
      <c r="I46" s="784">
        <f t="shared" si="22"/>
        <v>0</v>
      </c>
      <c r="J46" s="784" t="e">
        <f t="shared" si="20"/>
        <v>#REF!</v>
      </c>
      <c r="K46" s="811">
        <f t="shared" si="6"/>
        <v>0</v>
      </c>
      <c r="L46" s="811">
        <f t="shared" si="13"/>
        <v>0</v>
      </c>
      <c r="M46" s="828">
        <f>'[1]1_Xa Ia Trok'!$AS$33</f>
        <v>0</v>
      </c>
      <c r="N46" s="844">
        <f>'[1]2_Xa Ia Mron'!AS33</f>
        <v>0</v>
      </c>
      <c r="O46" s="860">
        <f>'[1]3_Xa Kim Tan'!AS33</f>
        <v>0</v>
      </c>
      <c r="P46" s="876">
        <f>'[1]4_Xa Chu Rang'!AS33</f>
        <v>0</v>
      </c>
      <c r="Q46" s="894">
        <f>'[1]5_Xa Po To'!AS33</f>
        <v>0</v>
      </c>
      <c r="R46" s="811">
        <f>'[1]6_Xa Ia Broai'!AS33</f>
        <v>0</v>
      </c>
      <c r="S46" s="916">
        <f>'[1]7_Xa Ia Tul'!AS33</f>
        <v>0</v>
      </c>
      <c r="T46" s="860">
        <f>'[1]9_Xa Ia KDam'!AS33</f>
        <v>0</v>
      </c>
      <c r="U46" s="936">
        <f>'[1]8_Xa Chu Mo'!AS33</f>
        <v>0</v>
      </c>
      <c r="V46" s="124">
        <f>'[1]10_Off'!AS33</f>
        <v>0</v>
      </c>
      <c r="W46" s="124">
        <f>'[1]11_Off'!AS33</f>
        <v>0</v>
      </c>
      <c r="X46" s="124">
        <f>'[1]12_Off'!AS33</f>
        <v>0</v>
      </c>
      <c r="Y46" s="124">
        <f>'[1]13_Off'!AS33</f>
        <v>0</v>
      </c>
      <c r="Z46" s="124">
        <f>'[1]14_Off'!AS33</f>
        <v>0</v>
      </c>
      <c r="AA46" s="125">
        <f>'[1]15_Off'!AS33</f>
        <v>0</v>
      </c>
      <c r="AB46" s="144"/>
      <c r="AC46" s="144"/>
      <c r="AD46" s="144"/>
      <c r="AE46" s="144"/>
      <c r="AF46" s="144"/>
      <c r="AG46" s="144"/>
      <c r="AH46" s="144"/>
      <c r="AI46" s="144"/>
      <c r="AJ46" s="144"/>
      <c r="AK46" s="144"/>
      <c r="AL46" s="144"/>
      <c r="AM46" s="144"/>
      <c r="AN46" s="144"/>
      <c r="AO46" s="144"/>
      <c r="AP46" s="144"/>
      <c r="AQ46" s="144"/>
      <c r="AR46" s="144"/>
      <c r="AS46" s="144"/>
      <c r="AT46" s="144"/>
    </row>
    <row r="47" spans="1:46" s="144" customFormat="1" ht="15.95" customHeight="1" x14ac:dyDescent="0.2">
      <c r="A47" s="207" t="s">
        <v>577</v>
      </c>
      <c r="B47" s="373" t="s">
        <v>74</v>
      </c>
      <c r="C47" s="129" t="s">
        <v>75</v>
      </c>
      <c r="D47" s="738">
        <f>'02 CH'!G46</f>
        <v>21.266891999999999</v>
      </c>
      <c r="E47" s="738">
        <f>'02 CH'!H46</f>
        <v>2.4484231843578966E-2</v>
      </c>
      <c r="F47" s="756"/>
      <c r="G47" s="756" t="e">
        <f t="shared" si="21"/>
        <v>#DIV/0!</v>
      </c>
      <c r="H47" s="788">
        <f>I47-F47</f>
        <v>18.266891999999999</v>
      </c>
      <c r="I47" s="784">
        <f t="shared" si="22"/>
        <v>18.266891999999999</v>
      </c>
      <c r="J47" s="784" t="e">
        <f t="shared" si="20"/>
        <v>#REF!</v>
      </c>
      <c r="K47" s="811">
        <f t="shared" si="6"/>
        <v>18.266891999999999</v>
      </c>
      <c r="L47" s="811">
        <f t="shared" si="13"/>
        <v>-3</v>
      </c>
      <c r="M47" s="828">
        <f>'[1]1_Xa Ia Trok'!$AS$34</f>
        <v>0.82215400000000005</v>
      </c>
      <c r="N47" s="844">
        <f>'[1]2_Xa Ia Mron'!AS34</f>
        <v>6.8194699999999999</v>
      </c>
      <c r="O47" s="860">
        <f>'[1]3_Xa Kim Tan'!AS34</f>
        <v>2.6122249999999996</v>
      </c>
      <c r="P47" s="876">
        <f>'[1]4_Xa Chu Rang'!AS34</f>
        <v>2.8575650000000001</v>
      </c>
      <c r="Q47" s="894">
        <f>'[1]5_Xa Po To'!AS34</f>
        <v>0.94583600000000001</v>
      </c>
      <c r="R47" s="811">
        <f>'[1]6_Xa Ia Broai'!AS34</f>
        <v>0.74783900000000003</v>
      </c>
      <c r="S47" s="916">
        <f>'[1]7_Xa Ia Tul'!AS34</f>
        <v>0.85246599999999995</v>
      </c>
      <c r="T47" s="860">
        <f>'[1]9_Xa Ia KDam'!AS34</f>
        <v>1.89</v>
      </c>
      <c r="U47" s="936">
        <f>'[1]8_Xa Chu Mo'!AS34</f>
        <v>0.719337</v>
      </c>
      <c r="V47" s="124">
        <f>'[1]10_Off'!AS34</f>
        <v>0</v>
      </c>
      <c r="W47" s="124">
        <f>'[1]11_Off'!AS34</f>
        <v>0</v>
      </c>
      <c r="X47" s="124">
        <f>'[1]12_Off'!AS34</f>
        <v>0</v>
      </c>
      <c r="Y47" s="124">
        <f>'[1]13_Off'!AS34</f>
        <v>0</v>
      </c>
      <c r="Z47" s="124">
        <f>'[1]14_Off'!AS34</f>
        <v>0</v>
      </c>
      <c r="AA47" s="125">
        <f>'[1]15_Off'!AS34</f>
        <v>0</v>
      </c>
    </row>
    <row r="48" spans="1:46" s="92" customFormat="1" ht="25.5" x14ac:dyDescent="0.2">
      <c r="A48" s="142" t="s">
        <v>578</v>
      </c>
      <c r="B48" s="81" t="s">
        <v>76</v>
      </c>
      <c r="C48" s="82" t="s">
        <v>77</v>
      </c>
      <c r="D48" s="725">
        <f>'02 CH'!G47</f>
        <v>67.86999999999999</v>
      </c>
      <c r="E48" s="725">
        <f>'02 CH'!H47</f>
        <v>7.8137643019191738E-2</v>
      </c>
      <c r="F48" s="756"/>
      <c r="G48" s="756" t="e">
        <f t="shared" si="21"/>
        <v>#DIV/0!</v>
      </c>
      <c r="H48" s="788">
        <f t="shared" si="19"/>
        <v>67.86999999999999</v>
      </c>
      <c r="I48" s="784">
        <f t="shared" si="22"/>
        <v>67.86999999999999</v>
      </c>
      <c r="J48" s="784" t="e">
        <f t="shared" si="20"/>
        <v>#REF!</v>
      </c>
      <c r="K48" s="811">
        <f t="shared" si="6"/>
        <v>67.86999999999999</v>
      </c>
      <c r="L48" s="811">
        <f t="shared" si="13"/>
        <v>0</v>
      </c>
      <c r="M48" s="828">
        <f>'[1]1_Xa Ia Trok'!$AS$35</f>
        <v>7.02</v>
      </c>
      <c r="N48" s="844">
        <f>'[1]2_Xa Ia Mron'!AS35</f>
        <v>15.92</v>
      </c>
      <c r="O48" s="860">
        <f>'[1]3_Xa Kim Tan'!AS35</f>
        <v>11.09</v>
      </c>
      <c r="P48" s="876">
        <f>'[1]4_Xa Chu Rang'!AS35</f>
        <v>6.61</v>
      </c>
      <c r="Q48" s="894">
        <f>'[1]5_Xa Po To'!AS35</f>
        <v>8.34</v>
      </c>
      <c r="R48" s="811">
        <f>'[1]6_Xa Ia Broai'!AS35</f>
        <v>3.18</v>
      </c>
      <c r="S48" s="916">
        <f>'[1]7_Xa Ia Tul'!AS35</f>
        <v>6.26</v>
      </c>
      <c r="T48" s="860">
        <f>'[1]9_Xa Ia KDam'!AS35</f>
        <v>5.71</v>
      </c>
      <c r="U48" s="936">
        <f>'[1]8_Xa Chu Mo'!AS35</f>
        <v>3.74</v>
      </c>
      <c r="V48" s="124">
        <f>'[1]10_Off'!AS35</f>
        <v>0</v>
      </c>
      <c r="W48" s="124">
        <f>'[1]11_Off'!AS35</f>
        <v>0</v>
      </c>
      <c r="X48" s="124">
        <f>'[1]12_Off'!AS35</f>
        <v>0</v>
      </c>
      <c r="Y48" s="124">
        <f>'[1]13_Off'!AS35</f>
        <v>0</v>
      </c>
      <c r="Z48" s="124">
        <f>'[1]14_Off'!AS35</f>
        <v>0</v>
      </c>
      <c r="AA48" s="125">
        <f>'[1]15_Off'!AS35</f>
        <v>0</v>
      </c>
      <c r="AB48" s="144"/>
      <c r="AC48" s="144"/>
      <c r="AD48" s="144"/>
      <c r="AE48" s="144"/>
      <c r="AF48" s="144"/>
      <c r="AG48" s="144"/>
      <c r="AH48" s="144"/>
      <c r="AI48" s="144"/>
      <c r="AJ48" s="144"/>
      <c r="AK48" s="144"/>
      <c r="AL48" s="144"/>
      <c r="AM48" s="144"/>
      <c r="AN48" s="144"/>
      <c r="AO48" s="144"/>
      <c r="AP48" s="144"/>
      <c r="AQ48" s="144"/>
      <c r="AR48" s="144"/>
      <c r="AS48" s="144"/>
      <c r="AT48" s="144"/>
    </row>
    <row r="49" spans="1:46" s="92" customFormat="1" ht="15.95" customHeight="1" x14ac:dyDescent="0.2">
      <c r="A49" s="207" t="s">
        <v>579</v>
      </c>
      <c r="B49" s="81" t="s">
        <v>78</v>
      </c>
      <c r="C49" s="82" t="s">
        <v>79</v>
      </c>
      <c r="D49" s="725">
        <f>'02 CH'!G48</f>
        <v>0</v>
      </c>
      <c r="E49" s="725">
        <f>'02 CH'!H48</f>
        <v>0</v>
      </c>
      <c r="F49" s="756"/>
      <c r="G49" s="756" t="e">
        <f t="shared" si="21"/>
        <v>#DIV/0!</v>
      </c>
      <c r="H49" s="788">
        <f t="shared" si="19"/>
        <v>0</v>
      </c>
      <c r="I49" s="784">
        <f t="shared" si="22"/>
        <v>0</v>
      </c>
      <c r="J49" s="784" t="e">
        <f t="shared" si="20"/>
        <v>#REF!</v>
      </c>
      <c r="K49" s="811">
        <f t="shared" si="6"/>
        <v>0</v>
      </c>
      <c r="L49" s="811">
        <f t="shared" si="13"/>
        <v>0</v>
      </c>
      <c r="M49" s="828">
        <f>'[1]1_Xa Ia Trok'!$AS$36</f>
        <v>0</v>
      </c>
      <c r="N49" s="844">
        <f>'[1]2_Xa Ia Mron'!AS36</f>
        <v>0</v>
      </c>
      <c r="O49" s="860">
        <f>'[1]3_Xa Kim Tan'!AS36</f>
        <v>0</v>
      </c>
      <c r="P49" s="876">
        <f>'[1]4_Xa Chu Rang'!AS36</f>
        <v>0</v>
      </c>
      <c r="Q49" s="894">
        <f>'[1]5_Xa Po To'!AS36</f>
        <v>0</v>
      </c>
      <c r="R49" s="811">
        <f>'[1]6_Xa Ia Broai'!AS36</f>
        <v>0</v>
      </c>
      <c r="S49" s="916">
        <f>'[1]7_Xa Ia Tul'!AS36</f>
        <v>0</v>
      </c>
      <c r="T49" s="860">
        <f>'[1]9_Xa Ia KDam'!AS36</f>
        <v>0</v>
      </c>
      <c r="U49" s="936">
        <f>'[1]8_Xa Chu Mo'!AS36</f>
        <v>0</v>
      </c>
      <c r="V49" s="124">
        <f>'[1]10_Off'!AS36</f>
        <v>0</v>
      </c>
      <c r="W49" s="124">
        <f>'[1]11_Off'!AS36</f>
        <v>0</v>
      </c>
      <c r="X49" s="124">
        <f>'[1]12_Off'!AS36</f>
        <v>0</v>
      </c>
      <c r="Y49" s="124">
        <f>'[1]13_Off'!AS36</f>
        <v>0</v>
      </c>
      <c r="Z49" s="124">
        <f>'[1]14_Off'!AS36</f>
        <v>0</v>
      </c>
      <c r="AA49" s="125">
        <f>'[1]15_Off'!AS36</f>
        <v>0</v>
      </c>
      <c r="AB49" s="144"/>
      <c r="AC49" s="144"/>
      <c r="AD49" s="144"/>
      <c r="AE49" s="144"/>
      <c r="AF49" s="144"/>
      <c r="AG49" s="144"/>
      <c r="AH49" s="144"/>
      <c r="AI49" s="144"/>
      <c r="AJ49" s="144"/>
      <c r="AK49" s="144"/>
      <c r="AL49" s="144"/>
      <c r="AM49" s="144"/>
      <c r="AN49" s="144"/>
      <c r="AO49" s="144"/>
      <c r="AP49" s="144"/>
      <c r="AQ49" s="144"/>
      <c r="AR49" s="144"/>
      <c r="AS49" s="144"/>
      <c r="AT49" s="144"/>
    </row>
    <row r="50" spans="1:46" s="92" customFormat="1" ht="15.95" customHeight="1" x14ac:dyDescent="0.2">
      <c r="A50" s="142" t="s">
        <v>580</v>
      </c>
      <c r="B50" s="81" t="s">
        <v>80</v>
      </c>
      <c r="C50" s="82" t="s">
        <v>81</v>
      </c>
      <c r="D50" s="725">
        <f>'02 CH'!G49</f>
        <v>2.881602</v>
      </c>
      <c r="E50" s="725">
        <f>'02 CH'!H49</f>
        <v>3.3175421894708844E-3</v>
      </c>
      <c r="F50" s="756"/>
      <c r="G50" s="756" t="e">
        <f t="shared" si="21"/>
        <v>#DIV/0!</v>
      </c>
      <c r="H50" s="788">
        <f t="shared" si="19"/>
        <v>2.881602</v>
      </c>
      <c r="I50" s="784">
        <f t="shared" si="22"/>
        <v>2.881602</v>
      </c>
      <c r="J50" s="784" t="e">
        <f t="shared" si="20"/>
        <v>#REF!</v>
      </c>
      <c r="K50" s="811">
        <f t="shared" si="6"/>
        <v>2.881602</v>
      </c>
      <c r="L50" s="811">
        <f t="shared" si="13"/>
        <v>0</v>
      </c>
      <c r="M50" s="828">
        <f>'[1]1_Xa Ia Trok'!$AS$37</f>
        <v>0.85741900000000004</v>
      </c>
      <c r="N50" s="844">
        <f>'[1]2_Xa Ia Mron'!AS37</f>
        <v>0.22666</v>
      </c>
      <c r="O50" s="860">
        <f>'[1]3_Xa Kim Tan'!AS37</f>
        <v>0</v>
      </c>
      <c r="P50" s="876">
        <f>'[1]4_Xa Chu Rang'!AS37</f>
        <v>0</v>
      </c>
      <c r="Q50" s="894">
        <f>'[1]5_Xa Po To'!AS37</f>
        <v>1.06</v>
      </c>
      <c r="R50" s="811">
        <f>'[1]6_Xa Ia Broai'!AS37</f>
        <v>0.73752300000000004</v>
      </c>
      <c r="S50" s="916">
        <f>'[1]7_Xa Ia Tul'!AS37</f>
        <v>0</v>
      </c>
      <c r="T50" s="860">
        <f>'[1]9_Xa Ia KDam'!AS37</f>
        <v>0</v>
      </c>
      <c r="U50" s="936">
        <f>'[1]8_Xa Chu Mo'!AS37</f>
        <v>0</v>
      </c>
      <c r="V50" s="124">
        <f>'[1]10_Off'!AS37</f>
        <v>0</v>
      </c>
      <c r="W50" s="124">
        <f>'[1]11_Off'!AS37</f>
        <v>0</v>
      </c>
      <c r="X50" s="124">
        <f>'[1]12_Off'!AS37</f>
        <v>0</v>
      </c>
      <c r="Y50" s="124">
        <f>'[1]13_Off'!AS37</f>
        <v>0</v>
      </c>
      <c r="Z50" s="124">
        <f>'[1]14_Off'!AS37</f>
        <v>0</v>
      </c>
      <c r="AA50" s="125">
        <f>'[1]15_Off'!AS37</f>
        <v>0</v>
      </c>
      <c r="AB50" s="144"/>
      <c r="AC50" s="144"/>
      <c r="AD50" s="144"/>
      <c r="AE50" s="144"/>
      <c r="AF50" s="144"/>
      <c r="AG50" s="144"/>
      <c r="AH50" s="144"/>
      <c r="AI50" s="144"/>
      <c r="AJ50" s="144"/>
      <c r="AK50" s="144"/>
      <c r="AL50" s="144"/>
      <c r="AM50" s="144"/>
      <c r="AN50" s="144"/>
      <c r="AO50" s="144"/>
      <c r="AP50" s="144"/>
      <c r="AQ50" s="144"/>
      <c r="AR50" s="144"/>
      <c r="AS50" s="144"/>
      <c r="AT50" s="144"/>
    </row>
    <row r="51" spans="1:46" s="92" customFormat="1" ht="15.95" customHeight="1" x14ac:dyDescent="0.2">
      <c r="A51" s="207" t="s">
        <v>581</v>
      </c>
      <c r="B51" s="81" t="s">
        <v>195</v>
      </c>
      <c r="C51" s="82" t="s">
        <v>83</v>
      </c>
      <c r="D51" s="725">
        <f>'02 CH'!G50</f>
        <v>60.890589000000006</v>
      </c>
      <c r="E51" s="725">
        <f>'02 CH'!H50</f>
        <v>7.0102359017390953E-2</v>
      </c>
      <c r="F51" s="756"/>
      <c r="G51" s="756" t="e">
        <f t="shared" si="21"/>
        <v>#DIV/0!</v>
      </c>
      <c r="H51" s="788">
        <f t="shared" si="19"/>
        <v>71.390589000000006</v>
      </c>
      <c r="I51" s="784">
        <f t="shared" si="22"/>
        <v>71.390589000000006</v>
      </c>
      <c r="J51" s="784" t="e">
        <f t="shared" si="20"/>
        <v>#REF!</v>
      </c>
      <c r="K51" s="811">
        <f t="shared" si="6"/>
        <v>71.390589000000006</v>
      </c>
      <c r="L51" s="811">
        <f t="shared" si="13"/>
        <v>10.5</v>
      </c>
      <c r="M51" s="828">
        <f>'[1]1_Xa Ia Trok'!$AS$38</f>
        <v>7.8438169999999996</v>
      </c>
      <c r="N51" s="844">
        <f>'[1]2_Xa Ia Mron'!AS38</f>
        <v>11.458707</v>
      </c>
      <c r="O51" s="860">
        <f>'[1]3_Xa Kim Tan'!AS38</f>
        <v>14.296742</v>
      </c>
      <c r="P51" s="876">
        <f>'[1]4_Xa Chu Rang'!AS38</f>
        <v>5.8512719999999998</v>
      </c>
      <c r="Q51" s="894">
        <f>'[1]5_Xa Po To'!AS38</f>
        <v>6.5470459999999999</v>
      </c>
      <c r="R51" s="811">
        <f>'[1]6_Xa Ia Broai'!AS38</f>
        <v>3.5153660000000002</v>
      </c>
      <c r="S51" s="916">
        <f>'[1]7_Xa Ia Tul'!AS38</f>
        <v>2.7430949999999998</v>
      </c>
      <c r="T51" s="860">
        <f>'[1]9_Xa Ia KDam'!AS38</f>
        <v>8.4018529999999991</v>
      </c>
      <c r="U51" s="936">
        <f>'[1]8_Xa Chu Mo'!AS38</f>
        <v>10.732691000000001</v>
      </c>
      <c r="V51" s="124">
        <f>'[1]10_Off'!AS38</f>
        <v>0</v>
      </c>
      <c r="W51" s="124">
        <f>'[1]11_Off'!AS38</f>
        <v>0</v>
      </c>
      <c r="X51" s="124">
        <f>'[1]12_Off'!AS38</f>
        <v>0</v>
      </c>
      <c r="Y51" s="124">
        <f>'[1]13_Off'!AS38</f>
        <v>0</v>
      </c>
      <c r="Z51" s="124">
        <f>'[1]14_Off'!AS38</f>
        <v>0</v>
      </c>
      <c r="AA51" s="125">
        <f>'[1]15_Off'!AS38</f>
        <v>0</v>
      </c>
      <c r="AB51" s="144"/>
      <c r="AC51" s="144"/>
      <c r="AD51" s="144"/>
      <c r="AE51" s="144"/>
      <c r="AF51" s="144"/>
      <c r="AG51" s="144"/>
      <c r="AH51" s="144"/>
      <c r="AI51" s="144"/>
      <c r="AJ51" s="144"/>
      <c r="AK51" s="144"/>
      <c r="AL51" s="144"/>
      <c r="AM51" s="144"/>
      <c r="AN51" s="144"/>
      <c r="AO51" s="144"/>
      <c r="AP51" s="144"/>
      <c r="AQ51" s="144"/>
      <c r="AR51" s="144"/>
      <c r="AS51" s="144"/>
      <c r="AT51" s="144"/>
    </row>
    <row r="52" spans="1:46" s="92" customFormat="1" ht="15.95" customHeight="1" x14ac:dyDescent="0.2">
      <c r="A52" s="142" t="s">
        <v>206</v>
      </c>
      <c r="B52" s="81" t="s">
        <v>266</v>
      </c>
      <c r="C52" s="82" t="s">
        <v>85</v>
      </c>
      <c r="D52" s="725">
        <f>'02 CH'!G51</f>
        <v>50.947810999999994</v>
      </c>
      <c r="E52" s="725">
        <f>'02 CH'!H51</f>
        <v>5.8655398092341972E-2</v>
      </c>
      <c r="F52" s="756"/>
      <c r="G52" s="756" t="e">
        <f t="shared" si="21"/>
        <v>#DIV/0!</v>
      </c>
      <c r="H52" s="788">
        <f t="shared" si="19"/>
        <v>87.75781099999999</v>
      </c>
      <c r="I52" s="784">
        <f t="shared" si="22"/>
        <v>87.75781099999999</v>
      </c>
      <c r="J52" s="784" t="e">
        <f t="shared" si="20"/>
        <v>#REF!</v>
      </c>
      <c r="K52" s="811">
        <f t="shared" si="6"/>
        <v>87.75781099999999</v>
      </c>
      <c r="L52" s="811">
        <f t="shared" si="13"/>
        <v>36.809999999999995</v>
      </c>
      <c r="M52" s="828">
        <f>'[1]1_Xa Ia Trok'!$AS$39</f>
        <v>18.647811000000001</v>
      </c>
      <c r="N52" s="844">
        <f>'[1]2_Xa Ia Mron'!AS39</f>
        <v>5</v>
      </c>
      <c r="O52" s="860">
        <f>'[1]3_Xa Kim Tan'!AS39</f>
        <v>8</v>
      </c>
      <c r="P52" s="876">
        <f>'[1]4_Xa Chu Rang'!AS39</f>
        <v>2.5</v>
      </c>
      <c r="Q52" s="894">
        <f>'[1]5_Xa Po To'!AS39</f>
        <v>38.059999999999995</v>
      </c>
      <c r="R52" s="811">
        <f>'[1]6_Xa Ia Broai'!AS39</f>
        <v>0</v>
      </c>
      <c r="S52" s="916">
        <f>'[1]7_Xa Ia Tul'!AS39</f>
        <v>0.5</v>
      </c>
      <c r="T52" s="860">
        <f>'[1]9_Xa Ia KDam'!AS39</f>
        <v>0</v>
      </c>
      <c r="U52" s="936">
        <f>'[1]8_Xa Chu Mo'!AS39</f>
        <v>15.05</v>
      </c>
      <c r="V52" s="124">
        <f>'[1]10_Off'!AS39</f>
        <v>0</v>
      </c>
      <c r="W52" s="124">
        <f>'[1]11_Off'!AS39</f>
        <v>0</v>
      </c>
      <c r="X52" s="124">
        <f>'[1]12_Off'!AS39</f>
        <v>0</v>
      </c>
      <c r="Y52" s="124">
        <f>'[1]13_Off'!AS39</f>
        <v>0</v>
      </c>
      <c r="Z52" s="124">
        <f>'[1]14_Off'!AS39</f>
        <v>0</v>
      </c>
      <c r="AA52" s="125">
        <f>'[1]15_Off'!AS39</f>
        <v>0</v>
      </c>
      <c r="AB52" s="144"/>
      <c r="AC52" s="144"/>
      <c r="AD52" s="144"/>
      <c r="AE52" s="144"/>
      <c r="AF52" s="144"/>
      <c r="AG52" s="144"/>
      <c r="AH52" s="144"/>
      <c r="AI52" s="144"/>
      <c r="AJ52" s="144"/>
      <c r="AK52" s="144"/>
      <c r="AL52" s="144"/>
      <c r="AM52" s="144"/>
      <c r="AN52" s="144"/>
      <c r="AO52" s="144"/>
      <c r="AP52" s="144"/>
      <c r="AQ52" s="144"/>
      <c r="AR52" s="144"/>
      <c r="AS52" s="144"/>
      <c r="AT52" s="144"/>
    </row>
    <row r="53" spans="1:46" s="92" customFormat="1" ht="15.95" customHeight="1" x14ac:dyDescent="0.2">
      <c r="A53" s="207" t="s">
        <v>582</v>
      </c>
      <c r="B53" s="81" t="s">
        <v>86</v>
      </c>
      <c r="C53" s="82" t="s">
        <v>87</v>
      </c>
      <c r="D53" s="725">
        <f>'02 CH'!G52</f>
        <v>0.74</v>
      </c>
      <c r="E53" s="725">
        <f>'02 CH'!H52</f>
        <v>8.5195013753060092E-4</v>
      </c>
      <c r="F53" s="756"/>
      <c r="G53" s="756" t="e">
        <f t="shared" si="21"/>
        <v>#DIV/0!</v>
      </c>
      <c r="H53" s="788">
        <f t="shared" si="19"/>
        <v>5.3299999999999992</v>
      </c>
      <c r="I53" s="784">
        <f t="shared" si="22"/>
        <v>5.3299999999999992</v>
      </c>
      <c r="J53" s="784" t="e">
        <f t="shared" si="20"/>
        <v>#REF!</v>
      </c>
      <c r="K53" s="811">
        <f t="shared" si="6"/>
        <v>5.3299999999999992</v>
      </c>
      <c r="L53" s="811">
        <f t="shared" si="13"/>
        <v>4.589999999999999</v>
      </c>
      <c r="M53" s="828">
        <f>'[1]1_Xa Ia Trok'!$AS$40</f>
        <v>0.68</v>
      </c>
      <c r="N53" s="844">
        <f>'[1]2_Xa Ia Mron'!AS40</f>
        <v>0.9</v>
      </c>
      <c r="O53" s="860">
        <f>'[1]3_Xa Kim Tan'!AS40</f>
        <v>0.45</v>
      </c>
      <c r="P53" s="876">
        <f>'[1]4_Xa Chu Rang'!AS40</f>
        <v>0.05</v>
      </c>
      <c r="Q53" s="894">
        <f>'[1]5_Xa Po To'!AS40</f>
        <v>1.25</v>
      </c>
      <c r="R53" s="811">
        <f>'[1]6_Xa Ia Broai'!AS40</f>
        <v>0.79999999999999993</v>
      </c>
      <c r="S53" s="916">
        <f>'[1]7_Xa Ia Tul'!AS40</f>
        <v>0.55000000000000004</v>
      </c>
      <c r="T53" s="860">
        <f>'[1]9_Xa Ia KDam'!AS40</f>
        <v>0.35</v>
      </c>
      <c r="U53" s="936">
        <f>'[1]8_Xa Chu Mo'!AS40</f>
        <v>0.3</v>
      </c>
      <c r="V53" s="124">
        <f>'[1]10_Off'!AS40</f>
        <v>0</v>
      </c>
      <c r="W53" s="124">
        <f>'[1]11_Off'!AS40</f>
        <v>0</v>
      </c>
      <c r="X53" s="124">
        <f>'[1]12_Off'!AS40</f>
        <v>0</v>
      </c>
      <c r="Y53" s="124">
        <f>'[1]13_Off'!AS40</f>
        <v>0</v>
      </c>
      <c r="Z53" s="124">
        <f>'[1]14_Off'!AS40</f>
        <v>0</v>
      </c>
      <c r="AA53" s="125">
        <f>'[1]15_Off'!AS40</f>
        <v>0</v>
      </c>
      <c r="AB53" s="144"/>
      <c r="AC53" s="144"/>
      <c r="AD53" s="144"/>
      <c r="AE53" s="144"/>
      <c r="AF53" s="144"/>
      <c r="AG53" s="144"/>
      <c r="AH53" s="144"/>
      <c r="AI53" s="144"/>
      <c r="AJ53" s="144"/>
      <c r="AK53" s="144"/>
      <c r="AL53" s="144"/>
      <c r="AM53" s="144"/>
      <c r="AN53" s="144"/>
      <c r="AO53" s="144"/>
      <c r="AP53" s="144"/>
      <c r="AQ53" s="144"/>
      <c r="AR53" s="144"/>
      <c r="AS53" s="144"/>
      <c r="AT53" s="144"/>
    </row>
    <row r="54" spans="1:46" s="92" customFormat="1" ht="12.75" x14ac:dyDescent="0.2">
      <c r="A54" s="142" t="s">
        <v>583</v>
      </c>
      <c r="B54" s="81" t="s">
        <v>88</v>
      </c>
      <c r="C54" s="82" t="s">
        <v>89</v>
      </c>
      <c r="D54" s="725">
        <f>'02 CH'!G53</f>
        <v>0</v>
      </c>
      <c r="E54" s="725">
        <f>'02 CH'!H53</f>
        <v>0</v>
      </c>
      <c r="F54" s="756"/>
      <c r="G54" s="756" t="e">
        <f t="shared" si="21"/>
        <v>#DIV/0!</v>
      </c>
      <c r="H54" s="788">
        <f t="shared" si="19"/>
        <v>3.58</v>
      </c>
      <c r="I54" s="784">
        <f t="shared" si="22"/>
        <v>3.58</v>
      </c>
      <c r="J54" s="784" t="e">
        <f t="shared" si="20"/>
        <v>#REF!</v>
      </c>
      <c r="K54" s="811">
        <f t="shared" si="6"/>
        <v>3.58</v>
      </c>
      <c r="L54" s="811">
        <f>I54-D54</f>
        <v>3.58</v>
      </c>
      <c r="M54" s="828">
        <f>'[1]1_Xa Ia Trok'!$AS$41</f>
        <v>0</v>
      </c>
      <c r="N54" s="844">
        <f>'[1]2_Xa Ia Mron'!AS41</f>
        <v>0</v>
      </c>
      <c r="O54" s="860">
        <f>'[1]3_Xa Kim Tan'!AS41</f>
        <v>0</v>
      </c>
      <c r="P54" s="876">
        <f>'[1]4_Xa Chu Rang'!AS41</f>
        <v>0</v>
      </c>
      <c r="Q54" s="894">
        <f>'[1]5_Xa Po To'!AS41</f>
        <v>0</v>
      </c>
      <c r="R54" s="811">
        <f>'[1]6_Xa Ia Broai'!AS41</f>
        <v>3.58</v>
      </c>
      <c r="S54" s="916">
        <f>'[1]7_Xa Ia Tul'!AS41</f>
        <v>0</v>
      </c>
      <c r="T54" s="860">
        <f>'[1]9_Xa Ia KDam'!AS41</f>
        <v>0</v>
      </c>
      <c r="U54" s="936">
        <f>'[1]8_Xa Chu Mo'!AS41</f>
        <v>0</v>
      </c>
      <c r="V54" s="124">
        <f>'[1]10_Off'!AS41</f>
        <v>0</v>
      </c>
      <c r="W54" s="124">
        <f>'[1]11_Off'!AS41</f>
        <v>0</v>
      </c>
      <c r="X54" s="124">
        <f>'[1]12_Off'!AS41</f>
        <v>0</v>
      </c>
      <c r="Y54" s="124">
        <f>'[1]13_Off'!AS41</f>
        <v>0</v>
      </c>
      <c r="Z54" s="124">
        <f>'[1]14_Off'!AS41</f>
        <v>0</v>
      </c>
      <c r="AA54" s="125">
        <f>'[1]15_Off'!AS41</f>
        <v>0</v>
      </c>
      <c r="AB54" s="144"/>
      <c r="AC54" s="144"/>
      <c r="AD54" s="144"/>
      <c r="AE54" s="144"/>
      <c r="AF54" s="144"/>
      <c r="AG54" s="144"/>
      <c r="AH54" s="144"/>
      <c r="AI54" s="144"/>
      <c r="AJ54" s="144"/>
      <c r="AK54" s="144"/>
      <c r="AL54" s="144"/>
      <c r="AM54" s="144"/>
      <c r="AN54" s="144"/>
      <c r="AO54" s="144"/>
      <c r="AP54" s="144"/>
      <c r="AQ54" s="144"/>
      <c r="AR54" s="144"/>
      <c r="AS54" s="144"/>
      <c r="AT54" s="144"/>
    </row>
    <row r="55" spans="1:46" s="92" customFormat="1" ht="15.95" customHeight="1" x14ac:dyDescent="0.2">
      <c r="A55" s="207" t="s">
        <v>584</v>
      </c>
      <c r="B55" s="81" t="s">
        <v>90</v>
      </c>
      <c r="C55" s="82" t="s">
        <v>91</v>
      </c>
      <c r="D55" s="725">
        <f>'02 CH'!G54</f>
        <v>0</v>
      </c>
      <c r="E55" s="725">
        <f>'02 CH'!H54</f>
        <v>0</v>
      </c>
      <c r="F55" s="756"/>
      <c r="G55" s="756" t="e">
        <f t="shared" si="21"/>
        <v>#DIV/0!</v>
      </c>
      <c r="H55" s="788">
        <f t="shared" si="19"/>
        <v>0</v>
      </c>
      <c r="I55" s="784">
        <f t="shared" si="22"/>
        <v>0</v>
      </c>
      <c r="J55" s="784" t="e">
        <f t="shared" si="20"/>
        <v>#REF!</v>
      </c>
      <c r="K55" s="811">
        <f t="shared" si="6"/>
        <v>0</v>
      </c>
      <c r="L55" s="811">
        <f t="shared" si="13"/>
        <v>0</v>
      </c>
      <c r="M55" s="828">
        <f>'[1]1_Xa Ia Trok'!$AS$42</f>
        <v>0</v>
      </c>
      <c r="N55" s="844">
        <f>'[1]2_Xa Ia Mron'!AS42</f>
        <v>0</v>
      </c>
      <c r="O55" s="860">
        <f>'[1]3_Xa Kim Tan'!AS42</f>
        <v>0</v>
      </c>
      <c r="P55" s="876">
        <f>'[1]4_Xa Chu Rang'!AS42</f>
        <v>0</v>
      </c>
      <c r="Q55" s="894">
        <f>'[1]5_Xa Po To'!AS42</f>
        <v>0</v>
      </c>
      <c r="R55" s="811">
        <f>'[1]6_Xa Ia Broai'!AS42</f>
        <v>0</v>
      </c>
      <c r="S55" s="916">
        <f>'[1]7_Xa Ia Tul'!AS42</f>
        <v>0</v>
      </c>
      <c r="T55" s="860">
        <f>'[1]9_Xa Ia KDam'!AS42</f>
        <v>0</v>
      </c>
      <c r="U55" s="936">
        <f>'[1]8_Xa Chu Mo'!AS42</f>
        <v>0</v>
      </c>
      <c r="V55" s="124">
        <f>'[1]10_Off'!AS42</f>
        <v>0</v>
      </c>
      <c r="W55" s="124">
        <f>'[1]11_Off'!AS42</f>
        <v>0</v>
      </c>
      <c r="X55" s="124">
        <f>'[1]12_Off'!AS42</f>
        <v>0</v>
      </c>
      <c r="Y55" s="124">
        <f>'[1]13_Off'!AS42</f>
        <v>0</v>
      </c>
      <c r="Z55" s="124">
        <f>'[1]14_Off'!AS42</f>
        <v>0</v>
      </c>
      <c r="AA55" s="125">
        <f>'[1]15_Off'!AS42</f>
        <v>0</v>
      </c>
      <c r="AB55" s="144"/>
      <c r="AC55" s="144"/>
      <c r="AD55" s="144"/>
      <c r="AE55" s="144"/>
      <c r="AF55" s="144"/>
      <c r="AG55" s="144"/>
      <c r="AH55" s="144"/>
      <c r="AI55" s="144"/>
      <c r="AJ55" s="144"/>
      <c r="AK55" s="144"/>
      <c r="AL55" s="144"/>
      <c r="AM55" s="144"/>
      <c r="AN55" s="144"/>
      <c r="AO55" s="144"/>
      <c r="AP55" s="144"/>
      <c r="AQ55" s="144"/>
      <c r="AR55" s="144"/>
      <c r="AS55" s="144"/>
      <c r="AT55" s="144"/>
    </row>
    <row r="56" spans="1:46" s="92" customFormat="1" ht="12.75" x14ac:dyDescent="0.2">
      <c r="A56" s="142" t="s">
        <v>585</v>
      </c>
      <c r="B56" s="81" t="s">
        <v>92</v>
      </c>
      <c r="C56" s="82" t="s">
        <v>93</v>
      </c>
      <c r="D56" s="725">
        <f>'02 CH'!G55</f>
        <v>2020.0467120000001</v>
      </c>
      <c r="E56" s="725">
        <f>'02 CH'!H55</f>
        <v>2.3256473974414034</v>
      </c>
      <c r="F56" s="756"/>
      <c r="G56" s="756" t="e">
        <f t="shared" si="21"/>
        <v>#DIV/0!</v>
      </c>
      <c r="H56" s="788">
        <f t="shared" si="19"/>
        <v>1829.0367119999999</v>
      </c>
      <c r="I56" s="784">
        <f t="shared" si="22"/>
        <v>1829.0367119999999</v>
      </c>
      <c r="J56" s="784" t="e">
        <f t="shared" si="20"/>
        <v>#REF!</v>
      </c>
      <c r="K56" s="811">
        <f t="shared" si="6"/>
        <v>1829.0367119999999</v>
      </c>
      <c r="L56" s="811">
        <f t="shared" si="13"/>
        <v>-191.01000000000022</v>
      </c>
      <c r="M56" s="828">
        <f>'[1]1_Xa Ia Trok'!$AS$43</f>
        <v>186.8</v>
      </c>
      <c r="N56" s="844">
        <f>'[1]2_Xa Ia Mron'!AS43</f>
        <v>122.705781</v>
      </c>
      <c r="O56" s="860">
        <f>'[1]3_Xa Kim Tan'!AS43</f>
        <v>174.15691600000002</v>
      </c>
      <c r="P56" s="876">
        <f>'[1]4_Xa Chu Rang'!AS43</f>
        <v>154.66651999999999</v>
      </c>
      <c r="Q56" s="894">
        <f>'[1]5_Xa Po To'!AS43</f>
        <v>340.10148299999997</v>
      </c>
      <c r="R56" s="811">
        <f>'[1]6_Xa Ia Broai'!AS43</f>
        <v>224.96477999999999</v>
      </c>
      <c r="S56" s="916">
        <f>'[1]7_Xa Ia Tul'!AS43</f>
        <v>196.800389</v>
      </c>
      <c r="T56" s="860">
        <f>'[1]9_Xa Ia KDam'!AS43</f>
        <v>240.98576400000002</v>
      </c>
      <c r="U56" s="936">
        <f>'[1]8_Xa Chu Mo'!AS43</f>
        <v>187.85507899999999</v>
      </c>
      <c r="V56" s="124">
        <f>'[1]10_Off'!AS43</f>
        <v>0</v>
      </c>
      <c r="W56" s="124">
        <f>'[1]11_Off'!AS43</f>
        <v>0</v>
      </c>
      <c r="X56" s="124">
        <f>'[1]12_Off'!AS43</f>
        <v>0</v>
      </c>
      <c r="Y56" s="124">
        <f>'[1]13_Off'!AS43</f>
        <v>0</v>
      </c>
      <c r="Z56" s="124">
        <f>'[1]14_Off'!AS43</f>
        <v>0</v>
      </c>
      <c r="AA56" s="125">
        <f>'[1]15_Off'!AS43</f>
        <v>0</v>
      </c>
      <c r="AB56" s="144"/>
      <c r="AC56" s="144"/>
      <c r="AD56" s="144"/>
      <c r="AE56" s="144"/>
      <c r="AF56" s="144"/>
      <c r="AG56" s="144"/>
      <c r="AH56" s="144"/>
      <c r="AI56" s="144"/>
      <c r="AJ56" s="144"/>
      <c r="AK56" s="144"/>
      <c r="AL56" s="144"/>
      <c r="AM56" s="144"/>
      <c r="AN56" s="144"/>
      <c r="AO56" s="144"/>
      <c r="AP56" s="144"/>
      <c r="AQ56" s="144"/>
      <c r="AR56" s="144"/>
      <c r="AS56" s="144"/>
      <c r="AT56" s="144"/>
    </row>
    <row r="57" spans="1:46" s="92" customFormat="1" ht="15.95" customHeight="1" x14ac:dyDescent="0.2">
      <c r="A57" s="207" t="s">
        <v>586</v>
      </c>
      <c r="B57" s="81" t="s">
        <v>94</v>
      </c>
      <c r="C57" s="82" t="s">
        <v>95</v>
      </c>
      <c r="D57" s="725">
        <f>'02 CH'!G56</f>
        <v>17.355473999999997</v>
      </c>
      <c r="E57" s="725">
        <f>'02 CH'!H56</f>
        <v>1.998107900163347E-2</v>
      </c>
      <c r="F57" s="756"/>
      <c r="G57" s="756" t="e">
        <f t="shared" si="21"/>
        <v>#DIV/0!</v>
      </c>
      <c r="H57" s="788">
        <f t="shared" si="19"/>
        <v>17.355473999999997</v>
      </c>
      <c r="I57" s="784">
        <f t="shared" si="22"/>
        <v>17.355473999999997</v>
      </c>
      <c r="J57" s="784" t="e">
        <f t="shared" si="20"/>
        <v>#REF!</v>
      </c>
      <c r="K57" s="811">
        <f t="shared" si="6"/>
        <v>17.355473999999997</v>
      </c>
      <c r="L57" s="811">
        <f t="shared" si="13"/>
        <v>0</v>
      </c>
      <c r="M57" s="828">
        <f>'[1]1_Xa Ia Trok'!$AS$44</f>
        <v>2.4336769999999999</v>
      </c>
      <c r="N57" s="844">
        <f>'[1]2_Xa Ia Mron'!AS44</f>
        <v>2.2750029999999999</v>
      </c>
      <c r="O57" s="860">
        <f>'[1]3_Xa Kim Tan'!AS44</f>
        <v>0</v>
      </c>
      <c r="P57" s="876">
        <f>'[1]4_Xa Chu Rang'!AS44</f>
        <v>0.93824600000000002</v>
      </c>
      <c r="Q57" s="894">
        <f>'[1]5_Xa Po To'!AS44</f>
        <v>3.2553679999999998</v>
      </c>
      <c r="R57" s="811">
        <f>'[1]6_Xa Ia Broai'!AS44</f>
        <v>1.811814</v>
      </c>
      <c r="S57" s="916">
        <f>'[1]7_Xa Ia Tul'!AS44</f>
        <v>3.1264219999999998</v>
      </c>
      <c r="T57" s="860">
        <f>'[1]9_Xa Ia KDam'!AS44</f>
        <v>1.43798</v>
      </c>
      <c r="U57" s="936">
        <f>'[1]8_Xa Chu Mo'!AS44</f>
        <v>2.0769639999999998</v>
      </c>
      <c r="V57" s="124">
        <f>'[1]10_Off'!AS44</f>
        <v>0</v>
      </c>
      <c r="W57" s="124">
        <f>'[1]11_Off'!AS44</f>
        <v>0</v>
      </c>
      <c r="X57" s="124">
        <f>'[1]12_Off'!AS44</f>
        <v>0</v>
      </c>
      <c r="Y57" s="124">
        <f>'[1]13_Off'!AS44</f>
        <v>0</v>
      </c>
      <c r="Z57" s="124">
        <f>'[1]14_Off'!AS44</f>
        <v>0</v>
      </c>
      <c r="AA57" s="125">
        <f>'[1]15_Off'!AS44</f>
        <v>0</v>
      </c>
      <c r="AB57" s="144"/>
      <c r="AC57" s="144"/>
      <c r="AD57" s="144"/>
      <c r="AE57" s="144"/>
      <c r="AF57" s="144"/>
      <c r="AG57" s="144"/>
      <c r="AH57" s="144"/>
      <c r="AI57" s="144"/>
      <c r="AJ57" s="144"/>
      <c r="AK57" s="144"/>
      <c r="AL57" s="144"/>
      <c r="AM57" s="144"/>
      <c r="AN57" s="144"/>
      <c r="AO57" s="144"/>
      <c r="AP57" s="144"/>
      <c r="AQ57" s="144"/>
      <c r="AR57" s="144"/>
      <c r="AS57" s="144"/>
      <c r="AT57" s="144"/>
    </row>
    <row r="58" spans="1:46" s="92" customFormat="1" ht="15.95" customHeight="1" x14ac:dyDescent="0.2">
      <c r="A58" s="142" t="s">
        <v>587</v>
      </c>
      <c r="B58" s="81" t="s">
        <v>96</v>
      </c>
      <c r="C58" s="82" t="s">
        <v>97</v>
      </c>
      <c r="D58" s="725">
        <f>'02 CH'!G57</f>
        <v>0</v>
      </c>
      <c r="E58" s="725">
        <f>'02 CH'!H57</f>
        <v>0</v>
      </c>
      <c r="F58" s="756"/>
      <c r="G58" s="756" t="e">
        <f t="shared" si="21"/>
        <v>#DIV/0!</v>
      </c>
      <c r="H58" s="788">
        <f t="shared" si="19"/>
        <v>0</v>
      </c>
      <c r="I58" s="784">
        <f t="shared" si="22"/>
        <v>0</v>
      </c>
      <c r="J58" s="784" t="e">
        <f t="shared" si="20"/>
        <v>#REF!</v>
      </c>
      <c r="K58" s="811">
        <f t="shared" si="6"/>
        <v>0</v>
      </c>
      <c r="L58" s="811">
        <f t="shared" si="13"/>
        <v>0</v>
      </c>
      <c r="M58" s="828">
        <f>'[1]1_Xa Ia Trok'!$AS$45</f>
        <v>0</v>
      </c>
      <c r="N58" s="844">
        <f>'[1]2_Xa Ia Mron'!AS45</f>
        <v>0</v>
      </c>
      <c r="O58" s="860">
        <f>'[1]3_Xa Kim Tan'!AS45</f>
        <v>0</v>
      </c>
      <c r="P58" s="876">
        <f>'[1]4_Xa Chu Rang'!AS45</f>
        <v>0</v>
      </c>
      <c r="Q58" s="894">
        <f>'[1]5_Xa Po To'!AS45</f>
        <v>0</v>
      </c>
      <c r="R58" s="811">
        <f>'[1]6_Xa Ia Broai'!AS45</f>
        <v>0</v>
      </c>
      <c r="S58" s="916">
        <f>'[1]7_Xa Ia Tul'!AS45</f>
        <v>0</v>
      </c>
      <c r="T58" s="860">
        <f>'[1]9_Xa Ia KDam'!AS45</f>
        <v>0</v>
      </c>
      <c r="U58" s="936">
        <f>'[1]8_Xa Chu Mo'!AS45</f>
        <v>0</v>
      </c>
      <c r="V58" s="124">
        <f>'[1]10_Off'!AS45</f>
        <v>0</v>
      </c>
      <c r="W58" s="124">
        <f>'[1]11_Off'!AS45</f>
        <v>0</v>
      </c>
      <c r="X58" s="124">
        <f>'[1]12_Off'!AS45</f>
        <v>0</v>
      </c>
      <c r="Y58" s="124">
        <f>'[1]13_Off'!AS45</f>
        <v>0</v>
      </c>
      <c r="Z58" s="124">
        <f>'[1]14_Off'!AS45</f>
        <v>0</v>
      </c>
      <c r="AA58" s="125">
        <f>'[1]15_Off'!AS45</f>
        <v>0</v>
      </c>
      <c r="AB58" s="144"/>
      <c r="AC58" s="144"/>
      <c r="AD58" s="144"/>
      <c r="AE58" s="144"/>
      <c r="AF58" s="144"/>
      <c r="AG58" s="144"/>
      <c r="AH58" s="144"/>
      <c r="AI58" s="144"/>
      <c r="AJ58" s="144"/>
      <c r="AK58" s="144"/>
      <c r="AL58" s="144"/>
      <c r="AM58" s="144"/>
      <c r="AN58" s="144"/>
      <c r="AO58" s="144"/>
      <c r="AP58" s="144"/>
      <c r="AQ58" s="144"/>
      <c r="AR58" s="144"/>
      <c r="AS58" s="144"/>
      <c r="AT58" s="144"/>
    </row>
    <row r="59" spans="1:46" s="92" customFormat="1" ht="21" customHeight="1" x14ac:dyDescent="0.2">
      <c r="A59" s="203">
        <v>3</v>
      </c>
      <c r="B59" s="100" t="s">
        <v>98</v>
      </c>
      <c r="C59" s="99" t="s">
        <v>99</v>
      </c>
      <c r="D59" s="737">
        <f>'02 CH'!G58</f>
        <v>2966.5649270000004</v>
      </c>
      <c r="E59" s="737">
        <f>'02 CH'!H58</f>
        <v>3.4153586453393343</v>
      </c>
      <c r="F59" s="755"/>
      <c r="G59" s="755" t="e">
        <f>F59/F8*100</f>
        <v>#DIV/0!</v>
      </c>
      <c r="H59" s="781">
        <f t="shared" si="19"/>
        <v>2438.6249269999998</v>
      </c>
      <c r="I59" s="782">
        <f t="shared" si="22"/>
        <v>2438.6249269999998</v>
      </c>
      <c r="J59" s="782" t="e">
        <f>I59/I8*100</f>
        <v>#REF!</v>
      </c>
      <c r="K59" s="810">
        <f t="shared" si="6"/>
        <v>2438.6249269999998</v>
      </c>
      <c r="L59" s="810">
        <f>I59-D59</f>
        <v>-527.94000000000051</v>
      </c>
      <c r="M59" s="827">
        <f>'[1]1_Xa Ia Trok'!$AS$46</f>
        <v>0.77512300000000001</v>
      </c>
      <c r="N59" s="843">
        <f>'[1]2_Xa Ia Mron'!AS46</f>
        <v>10.114706999999999</v>
      </c>
      <c r="O59" s="859">
        <f>'[1]3_Xa Kim Tan'!AS46</f>
        <v>20.500834000000001</v>
      </c>
      <c r="P59" s="875">
        <f>'[1]4_Xa Chu Rang'!AS46</f>
        <v>26.950219000000001</v>
      </c>
      <c r="Q59" s="893">
        <f>'[1]5_Xa Po To'!AS46</f>
        <v>240.63225</v>
      </c>
      <c r="R59" s="810">
        <f>'[1]6_Xa Ia Broai'!AS46</f>
        <v>26.40915</v>
      </c>
      <c r="S59" s="915">
        <f>'[1]7_Xa Ia Tul'!AS46</f>
        <v>1403.832036</v>
      </c>
      <c r="T59" s="859">
        <f>'[1]9_Xa Ia KDam'!AS46</f>
        <v>19.923262999999992</v>
      </c>
      <c r="U59" s="935">
        <f>'[1]8_Xa Chu Mo'!AS46</f>
        <v>689.487345</v>
      </c>
      <c r="V59" s="122">
        <f>'[1]10_Off'!AS46</f>
        <v>0</v>
      </c>
      <c r="W59" s="122">
        <f>'[1]11_Off'!AS46</f>
        <v>0</v>
      </c>
      <c r="X59" s="122">
        <f>'[1]12_Off'!AS46</f>
        <v>0</v>
      </c>
      <c r="Y59" s="122">
        <f>'[1]13_Off'!AS46</f>
        <v>0</v>
      </c>
      <c r="Z59" s="122">
        <f>'[1]14_Off'!AS46</f>
        <v>0</v>
      </c>
      <c r="AA59" s="123">
        <f>'[1]15_Off'!AS46</f>
        <v>0</v>
      </c>
      <c r="AB59" s="144"/>
      <c r="AC59" s="144"/>
      <c r="AD59" s="144"/>
      <c r="AE59" s="144"/>
      <c r="AF59" s="144"/>
      <c r="AG59" s="144"/>
      <c r="AH59" s="144"/>
      <c r="AI59" s="144"/>
      <c r="AJ59" s="144"/>
      <c r="AK59" s="144"/>
      <c r="AL59" s="144"/>
      <c r="AM59" s="144"/>
      <c r="AN59" s="144"/>
      <c r="AO59" s="144"/>
      <c r="AP59" s="144"/>
      <c r="AQ59" s="144"/>
      <c r="AR59" s="144"/>
      <c r="AS59" s="144"/>
      <c r="AT59" s="144"/>
    </row>
    <row r="60" spans="1:46" s="92" customFormat="1" ht="15.95" customHeight="1" x14ac:dyDescent="0.2">
      <c r="A60" s="716">
        <v>4</v>
      </c>
      <c r="B60" s="103" t="s">
        <v>100</v>
      </c>
      <c r="C60" s="717" t="s">
        <v>101</v>
      </c>
      <c r="D60" s="739"/>
      <c r="E60" s="739"/>
      <c r="F60" s="758"/>
      <c r="G60" s="758"/>
      <c r="H60" s="789"/>
      <c r="I60" s="784">
        <f t="shared" si="22"/>
        <v>0</v>
      </c>
      <c r="J60" s="784"/>
      <c r="K60" s="811"/>
      <c r="L60" s="811">
        <f>I60-D60</f>
        <v>0</v>
      </c>
      <c r="M60" s="1"/>
      <c r="N60" s="844">
        <f>'[1]2_Xa Ia Mron'!AS47</f>
        <v>0</v>
      </c>
      <c r="O60" s="860">
        <f>'[1]3_Xa Kim Tan'!AS47</f>
        <v>0</v>
      </c>
      <c r="P60" s="876">
        <f>'[1]4_Xa Chu Rang'!AS47</f>
        <v>0</v>
      </c>
      <c r="Q60" s="894">
        <f>'[1]5_Xa Po To'!AS47</f>
        <v>0</v>
      </c>
      <c r="R60" s="811">
        <f>'[1]6_Xa Ia Broai'!AS47</f>
        <v>0</v>
      </c>
      <c r="S60" s="916">
        <f>'[1]7_Xa Ia Tul'!AS47</f>
        <v>0</v>
      </c>
      <c r="T60" s="860">
        <f>'[1]9_Xa Ia KDam'!AS47</f>
        <v>0</v>
      </c>
      <c r="U60" s="936">
        <f>'[1]8_Xa Chu Mo'!AS47</f>
        <v>0</v>
      </c>
      <c r="V60" s="124">
        <f>'[1]10_Off'!AS47</f>
        <v>0</v>
      </c>
      <c r="W60" s="124">
        <f>'[1]11_Off'!AS47</f>
        <v>0</v>
      </c>
      <c r="X60" s="124">
        <f>'[1]12_Off'!AS47</f>
        <v>0</v>
      </c>
      <c r="Y60" s="124">
        <f>'[1]13_Off'!AS47</f>
        <v>0</v>
      </c>
      <c r="Z60" s="124">
        <f>'[1]14_Off'!AS47</f>
        <v>0</v>
      </c>
      <c r="AA60" s="125">
        <f>'[1]15_Off'!AS47</f>
        <v>0</v>
      </c>
      <c r="AB60" s="144"/>
      <c r="AC60" s="144"/>
      <c r="AD60" s="144"/>
      <c r="AE60" s="144"/>
      <c r="AF60" s="144"/>
      <c r="AG60" s="144"/>
      <c r="AH60" s="144"/>
      <c r="AI60" s="144"/>
      <c r="AJ60" s="144"/>
      <c r="AK60" s="144"/>
      <c r="AL60" s="144"/>
      <c r="AM60" s="144"/>
      <c r="AN60" s="144"/>
      <c r="AO60" s="144"/>
      <c r="AP60" s="144"/>
      <c r="AQ60" s="144"/>
      <c r="AR60" s="144"/>
      <c r="AS60" s="144"/>
      <c r="AT60" s="144"/>
    </row>
    <row r="61" spans="1:46" s="92" customFormat="1" ht="15.95" customHeight="1" x14ac:dyDescent="0.2">
      <c r="A61" s="716">
        <v>5</v>
      </c>
      <c r="B61" s="103" t="s">
        <v>102</v>
      </c>
      <c r="C61" s="717" t="s">
        <v>103</v>
      </c>
      <c r="D61" s="739"/>
      <c r="E61" s="739"/>
      <c r="F61" s="758"/>
      <c r="G61" s="758"/>
      <c r="H61" s="789"/>
      <c r="I61" s="784">
        <f t="shared" si="22"/>
        <v>0</v>
      </c>
      <c r="J61" s="784"/>
      <c r="K61" s="811"/>
      <c r="L61" s="811">
        <f>I61-D61</f>
        <v>0</v>
      </c>
      <c r="M61" s="1"/>
      <c r="N61" s="844">
        <f>'[1]2_Xa Ia Mron'!AS48</f>
        <v>0</v>
      </c>
      <c r="O61" s="860">
        <f>'[1]3_Xa Kim Tan'!AS48</f>
        <v>0</v>
      </c>
      <c r="P61" s="876">
        <f>'[1]4_Xa Chu Rang'!AS48</f>
        <v>0</v>
      </c>
      <c r="Q61" s="894">
        <f>'[1]5_Xa Po To'!AS48</f>
        <v>0</v>
      </c>
      <c r="R61" s="811">
        <f>'[1]6_Xa Ia Broai'!AS48</f>
        <v>0</v>
      </c>
      <c r="S61" s="916">
        <f>'[1]7_Xa Ia Tul'!AS48</f>
        <v>0</v>
      </c>
      <c r="T61" s="860">
        <f>'[1]9_Xa Ia KDam'!AS48</f>
        <v>0</v>
      </c>
      <c r="U61" s="936">
        <f>'[1]8_Xa Chu Mo'!AS48</f>
        <v>0</v>
      </c>
      <c r="V61" s="124">
        <f>'[1]10_Off'!AS48</f>
        <v>0</v>
      </c>
      <c r="W61" s="124">
        <f>'[1]11_Off'!AS48</f>
        <v>0</v>
      </c>
      <c r="X61" s="124">
        <f>'[1]12_Off'!AS48</f>
        <v>0</v>
      </c>
      <c r="Y61" s="124">
        <f>'[1]13_Off'!AS48</f>
        <v>0</v>
      </c>
      <c r="Z61" s="124">
        <f>'[1]14_Off'!AS48</f>
        <v>0</v>
      </c>
      <c r="AA61" s="125">
        <f>'[1]15_Off'!AS48</f>
        <v>0</v>
      </c>
      <c r="AB61" s="144"/>
      <c r="AC61" s="144"/>
      <c r="AD61" s="144"/>
      <c r="AE61" s="144"/>
      <c r="AF61" s="144"/>
      <c r="AG61" s="144"/>
      <c r="AH61" s="144"/>
      <c r="AI61" s="144"/>
      <c r="AJ61" s="144"/>
      <c r="AK61" s="144"/>
      <c r="AL61" s="144"/>
      <c r="AM61" s="144"/>
      <c r="AN61" s="144"/>
      <c r="AO61" s="144"/>
      <c r="AP61" s="144"/>
      <c r="AQ61" s="144"/>
      <c r="AR61" s="144"/>
      <c r="AS61" s="144"/>
      <c r="AT61" s="144"/>
    </row>
    <row r="62" spans="1:46" s="92" customFormat="1" ht="15.95" customHeight="1" thickBot="1" x14ac:dyDescent="0.25">
      <c r="A62" s="210">
        <v>6</v>
      </c>
      <c r="B62" s="211" t="s">
        <v>104</v>
      </c>
      <c r="C62" s="130" t="s">
        <v>105</v>
      </c>
      <c r="D62" s="740"/>
      <c r="E62" s="740"/>
      <c r="F62" s="759"/>
      <c r="G62" s="759"/>
      <c r="H62" s="790"/>
      <c r="I62" s="791"/>
      <c r="J62" s="791"/>
      <c r="K62" s="813"/>
      <c r="L62" s="813">
        <f>I62-D62</f>
        <v>0</v>
      </c>
      <c r="M62" s="830">
        <f>H62</f>
        <v>0</v>
      </c>
      <c r="N62" s="846">
        <f>'[1]2_Xa Ia Mron'!AS49</f>
        <v>0</v>
      </c>
      <c r="O62" s="862">
        <f>'[1]3_Xa Kim Tan'!AS49</f>
        <v>0</v>
      </c>
      <c r="P62" s="879">
        <f>'[1]4_Xa Chu Rang'!AS49</f>
        <v>0</v>
      </c>
      <c r="Q62" s="897">
        <f>'[1]5_Xa Po To'!AS49</f>
        <v>0</v>
      </c>
      <c r="R62" s="813">
        <f>'[1]6_Xa Ia Broai'!AS49</f>
        <v>0</v>
      </c>
      <c r="S62" s="919">
        <f>'[1]7_Xa Ia Tul'!AS49</f>
        <v>0</v>
      </c>
      <c r="T62" s="862">
        <f>'[1]9_Xa Ia KDam'!AS49</f>
        <v>0</v>
      </c>
      <c r="U62" s="939">
        <f>'[1]8_Xa Chu Mo'!AS49</f>
        <v>0</v>
      </c>
      <c r="V62" s="317">
        <f>'[1]10_Off'!AS49</f>
        <v>0</v>
      </c>
      <c r="W62" s="317">
        <f>'[1]11_Off'!AS49</f>
        <v>0</v>
      </c>
      <c r="X62" s="317">
        <f>'[1]12_Off'!AS49</f>
        <v>0</v>
      </c>
      <c r="Y62" s="317">
        <f>'[1]13_Off'!AS49</f>
        <v>0</v>
      </c>
      <c r="Z62" s="317">
        <f>'[1]14_Off'!AS49</f>
        <v>0</v>
      </c>
      <c r="AA62" s="730">
        <f>'[1]15_Off'!AS49</f>
        <v>0</v>
      </c>
      <c r="AB62" s="144"/>
      <c r="AC62" s="144"/>
      <c r="AD62" s="144"/>
      <c r="AE62" s="144"/>
      <c r="AF62" s="144"/>
      <c r="AG62" s="144"/>
      <c r="AH62" s="144"/>
      <c r="AI62" s="144"/>
      <c r="AJ62" s="144"/>
      <c r="AK62" s="144"/>
      <c r="AL62" s="144"/>
      <c r="AM62" s="144"/>
      <c r="AN62" s="144"/>
      <c r="AO62" s="144"/>
      <c r="AP62" s="144"/>
      <c r="AQ62" s="144"/>
      <c r="AR62" s="144"/>
      <c r="AS62" s="144"/>
      <c r="AT62" s="144"/>
    </row>
    <row r="63" spans="1:46" s="75" customFormat="1" ht="15" x14ac:dyDescent="0.25">
      <c r="A63" s="170" t="s">
        <v>106</v>
      </c>
      <c r="D63" s="741"/>
      <c r="E63" s="741"/>
      <c r="F63" s="760"/>
      <c r="G63" s="760"/>
      <c r="H63" s="792"/>
      <c r="I63" s="602"/>
      <c r="J63" s="602"/>
      <c r="K63" s="814"/>
      <c r="L63" s="815">
        <f>I63-D63</f>
        <v>0</v>
      </c>
      <c r="M63" s="14"/>
      <c r="N63" s="847"/>
      <c r="O63" s="863"/>
      <c r="P63" s="880"/>
      <c r="Q63" s="898"/>
      <c r="R63" s="814"/>
      <c r="S63" s="920"/>
      <c r="T63" s="863"/>
      <c r="U63" s="940"/>
      <c r="AB63" s="213"/>
      <c r="AC63" s="213"/>
      <c r="AD63" s="213"/>
      <c r="AE63" s="213"/>
      <c r="AF63" s="213"/>
      <c r="AG63" s="213"/>
      <c r="AH63" s="213"/>
      <c r="AI63" s="213"/>
      <c r="AJ63" s="213"/>
      <c r="AK63" s="213"/>
      <c r="AL63" s="213"/>
      <c r="AM63" s="213"/>
      <c r="AN63" s="213"/>
      <c r="AO63" s="213"/>
      <c r="AP63" s="213"/>
      <c r="AQ63" s="213"/>
      <c r="AR63" s="213"/>
      <c r="AS63" s="213"/>
      <c r="AT63" s="213"/>
    </row>
    <row r="64" spans="1:46" s="75" customFormat="1" ht="15" x14ac:dyDescent="0.25">
      <c r="A64" s="170"/>
      <c r="D64" s="741"/>
      <c r="E64" s="741"/>
      <c r="F64" s="760"/>
      <c r="G64" s="760"/>
      <c r="H64" s="792"/>
      <c r="I64" s="602"/>
      <c r="J64" s="602"/>
      <c r="K64" s="814"/>
      <c r="L64" s="811"/>
      <c r="M64" s="14"/>
      <c r="N64" s="847"/>
      <c r="O64" s="863"/>
      <c r="P64" s="880"/>
      <c r="Q64" s="898"/>
      <c r="R64" s="814"/>
      <c r="S64" s="920"/>
      <c r="T64" s="863"/>
      <c r="U64" s="940"/>
      <c r="AB64" s="213"/>
      <c r="AC64" s="213"/>
      <c r="AD64" s="213"/>
      <c r="AE64" s="213"/>
      <c r="AF64" s="213"/>
      <c r="AG64" s="213"/>
      <c r="AH64" s="213"/>
      <c r="AI64" s="213"/>
      <c r="AJ64" s="213"/>
      <c r="AK64" s="213"/>
      <c r="AL64" s="213"/>
      <c r="AM64" s="213"/>
      <c r="AN64" s="213"/>
      <c r="AO64" s="213"/>
      <c r="AP64" s="213"/>
      <c r="AQ64" s="213"/>
      <c r="AR64" s="213"/>
      <c r="AS64" s="213"/>
      <c r="AT64" s="213"/>
    </row>
    <row r="65" spans="1:46" s="75" customFormat="1" ht="15" x14ac:dyDescent="0.25">
      <c r="A65" s="170"/>
      <c r="D65" s="741"/>
      <c r="E65" s="741"/>
      <c r="F65" s="760"/>
      <c r="G65" s="760"/>
      <c r="H65" s="792"/>
      <c r="I65" s="602"/>
      <c r="J65" s="602"/>
      <c r="K65" s="814"/>
      <c r="L65" s="811"/>
      <c r="M65" s="14"/>
      <c r="N65" s="847"/>
      <c r="O65" s="863"/>
      <c r="P65" s="880"/>
      <c r="Q65" s="898"/>
      <c r="R65" s="814"/>
      <c r="S65" s="920"/>
      <c r="T65" s="863"/>
      <c r="U65" s="940"/>
      <c r="AB65" s="213"/>
      <c r="AC65" s="213"/>
      <c r="AD65" s="213"/>
      <c r="AE65" s="213"/>
      <c r="AF65" s="213"/>
      <c r="AG65" s="213"/>
      <c r="AH65" s="213"/>
      <c r="AI65" s="213"/>
      <c r="AJ65" s="213"/>
      <c r="AK65" s="213"/>
      <c r="AL65" s="213"/>
      <c r="AM65" s="213"/>
      <c r="AN65" s="213"/>
      <c r="AO65" s="213"/>
      <c r="AP65" s="213"/>
      <c r="AQ65" s="213"/>
      <c r="AR65" s="213"/>
      <c r="AS65" s="213"/>
      <c r="AT65" s="213"/>
    </row>
    <row r="66" spans="1:46" s="75" customFormat="1" ht="15" x14ac:dyDescent="0.25">
      <c r="A66" s="170"/>
      <c r="D66" s="741"/>
      <c r="E66" s="741"/>
      <c r="F66" s="760"/>
      <c r="G66" s="760"/>
      <c r="H66" s="792"/>
      <c r="I66" s="602"/>
      <c r="J66" s="602"/>
      <c r="K66" s="814"/>
      <c r="L66" s="811"/>
      <c r="M66" s="14"/>
      <c r="N66" s="847"/>
      <c r="O66" s="863"/>
      <c r="P66" s="880"/>
      <c r="Q66" s="898"/>
      <c r="R66" s="814"/>
      <c r="S66" s="920"/>
      <c r="T66" s="863"/>
      <c r="U66" s="940"/>
      <c r="AB66" s="213"/>
      <c r="AC66" s="213"/>
      <c r="AD66" s="213"/>
      <c r="AE66" s="213"/>
      <c r="AF66" s="213"/>
      <c r="AG66" s="213"/>
      <c r="AH66" s="213"/>
      <c r="AI66" s="213"/>
      <c r="AJ66" s="213"/>
      <c r="AK66" s="213"/>
      <c r="AL66" s="213"/>
      <c r="AM66" s="213"/>
      <c r="AN66" s="213"/>
      <c r="AO66" s="213"/>
      <c r="AP66" s="213"/>
      <c r="AQ66" s="213"/>
      <c r="AR66" s="213"/>
      <c r="AS66" s="213"/>
      <c r="AT66" s="213"/>
    </row>
    <row r="67" spans="1:46" s="75" customFormat="1" ht="15" x14ac:dyDescent="0.25">
      <c r="A67" s="170"/>
      <c r="D67" s="741"/>
      <c r="E67" s="741"/>
      <c r="F67" s="760"/>
      <c r="G67" s="760"/>
      <c r="H67" s="792"/>
      <c r="I67" s="602"/>
      <c r="J67" s="602"/>
      <c r="K67" s="814"/>
      <c r="L67" s="811"/>
      <c r="M67" s="14"/>
      <c r="N67" s="847"/>
      <c r="O67" s="863"/>
      <c r="P67" s="880"/>
      <c r="Q67" s="898"/>
      <c r="R67" s="814"/>
      <c r="S67" s="920"/>
      <c r="T67" s="863"/>
      <c r="U67" s="940"/>
      <c r="AB67" s="213"/>
      <c r="AC67" s="213"/>
      <c r="AD67" s="213"/>
      <c r="AE67" s="213"/>
      <c r="AF67" s="213"/>
      <c r="AG67" s="213"/>
      <c r="AH67" s="213"/>
      <c r="AI67" s="213"/>
      <c r="AJ67" s="213"/>
      <c r="AK67" s="213"/>
      <c r="AL67" s="213"/>
      <c r="AM67" s="213"/>
      <c r="AN67" s="213"/>
      <c r="AO67" s="213"/>
      <c r="AP67" s="213"/>
      <c r="AQ67" s="213"/>
      <c r="AR67" s="213"/>
      <c r="AS67" s="213"/>
      <c r="AT67" s="213"/>
    </row>
    <row r="68" spans="1:46" s="75" customFormat="1" ht="15" x14ac:dyDescent="0.25">
      <c r="A68" s="170"/>
      <c r="D68" s="741"/>
      <c r="E68" s="741"/>
      <c r="F68" s="760"/>
      <c r="G68" s="760"/>
      <c r="H68" s="792"/>
      <c r="I68" s="602"/>
      <c r="J68" s="602"/>
      <c r="K68" s="814"/>
      <c r="L68" s="811"/>
      <c r="M68" s="14"/>
      <c r="N68" s="847"/>
      <c r="O68" s="863"/>
      <c r="P68" s="880"/>
      <c r="Q68" s="898"/>
      <c r="R68" s="814"/>
      <c r="S68" s="920"/>
      <c r="T68" s="863"/>
      <c r="U68" s="940"/>
      <c r="AB68" s="213"/>
      <c r="AC68" s="213"/>
      <c r="AD68" s="213"/>
      <c r="AE68" s="213"/>
      <c r="AF68" s="213"/>
      <c r="AG68" s="213"/>
      <c r="AH68" s="213"/>
      <c r="AI68" s="213"/>
      <c r="AJ68" s="213"/>
      <c r="AK68" s="213"/>
      <c r="AL68" s="213"/>
      <c r="AM68" s="213"/>
      <c r="AN68" s="213"/>
      <c r="AO68" s="213"/>
      <c r="AP68" s="213"/>
      <c r="AQ68" s="213"/>
      <c r="AR68" s="213"/>
      <c r="AS68" s="213"/>
      <c r="AT68" s="213"/>
    </row>
    <row r="69" spans="1:46" s="75" customFormat="1" ht="15" x14ac:dyDescent="0.25">
      <c r="A69" s="170"/>
      <c r="D69" s="741"/>
      <c r="E69" s="741"/>
      <c r="F69" s="760"/>
      <c r="G69" s="760"/>
      <c r="H69" s="792"/>
      <c r="I69" s="602"/>
      <c r="J69" s="602"/>
      <c r="K69" s="814"/>
      <c r="L69" s="811"/>
      <c r="M69" s="14"/>
      <c r="N69" s="847"/>
      <c r="O69" s="863"/>
      <c r="P69" s="880"/>
      <c r="Q69" s="898"/>
      <c r="R69" s="814"/>
      <c r="S69" s="920"/>
      <c r="T69" s="863"/>
      <c r="U69" s="940"/>
      <c r="AB69" s="213"/>
      <c r="AC69" s="213"/>
      <c r="AD69" s="213"/>
      <c r="AE69" s="213"/>
      <c r="AF69" s="213"/>
      <c r="AG69" s="213"/>
      <c r="AH69" s="213"/>
      <c r="AI69" s="213"/>
      <c r="AJ69" s="213"/>
      <c r="AK69" s="213"/>
      <c r="AL69" s="213"/>
      <c r="AM69" s="213"/>
      <c r="AN69" s="213"/>
      <c r="AO69" s="213"/>
      <c r="AP69" s="213"/>
      <c r="AQ69" s="213"/>
      <c r="AR69" s="213"/>
      <c r="AS69" s="213"/>
      <c r="AT69" s="213"/>
    </row>
    <row r="70" spans="1:46" s="75" customFormat="1" ht="15" x14ac:dyDescent="0.25">
      <c r="A70" s="170"/>
      <c r="D70" s="741"/>
      <c r="E70" s="741"/>
      <c r="F70" s="760"/>
      <c r="G70" s="760"/>
      <c r="H70" s="792"/>
      <c r="I70" s="602"/>
      <c r="J70" s="602"/>
      <c r="K70" s="814"/>
      <c r="L70" s="811"/>
      <c r="M70" s="14"/>
      <c r="N70" s="847"/>
      <c r="O70" s="863"/>
      <c r="P70" s="880"/>
      <c r="Q70" s="898"/>
      <c r="R70" s="814"/>
      <c r="S70" s="920"/>
      <c r="T70" s="863"/>
      <c r="U70" s="940"/>
      <c r="AB70" s="213"/>
      <c r="AC70" s="213"/>
      <c r="AD70" s="213"/>
      <c r="AE70" s="213"/>
      <c r="AF70" s="213"/>
      <c r="AG70" s="213"/>
      <c r="AH70" s="213"/>
      <c r="AI70" s="213"/>
      <c r="AJ70" s="213"/>
      <c r="AK70" s="213"/>
      <c r="AL70" s="213"/>
      <c r="AM70" s="213"/>
      <c r="AN70" s="213"/>
      <c r="AO70" s="213"/>
      <c r="AP70" s="213"/>
      <c r="AQ70" s="213"/>
      <c r="AR70" s="213"/>
      <c r="AS70" s="213"/>
      <c r="AT70" s="213"/>
    </row>
    <row r="71" spans="1:46" s="75" customFormat="1" ht="15" x14ac:dyDescent="0.25">
      <c r="A71" s="170"/>
      <c r="D71" s="741"/>
      <c r="E71" s="741"/>
      <c r="F71" s="760"/>
      <c r="G71" s="760"/>
      <c r="H71" s="792"/>
      <c r="I71" s="602"/>
      <c r="J71" s="602"/>
      <c r="K71" s="814"/>
      <c r="L71" s="811"/>
      <c r="M71" s="14"/>
      <c r="N71" s="847"/>
      <c r="O71" s="863"/>
      <c r="P71" s="880"/>
      <c r="Q71" s="898"/>
      <c r="R71" s="814"/>
      <c r="S71" s="920"/>
      <c r="T71" s="863"/>
      <c r="U71" s="940"/>
      <c r="AB71" s="213"/>
      <c r="AC71" s="213"/>
      <c r="AD71" s="213"/>
      <c r="AE71" s="213"/>
      <c r="AF71" s="213"/>
      <c r="AG71" s="213"/>
      <c r="AH71" s="213"/>
      <c r="AI71" s="213"/>
      <c r="AJ71" s="213"/>
      <c r="AK71" s="213"/>
      <c r="AL71" s="213"/>
      <c r="AM71" s="213"/>
      <c r="AN71" s="213"/>
      <c r="AO71" s="213"/>
      <c r="AP71" s="213"/>
      <c r="AQ71" s="213"/>
      <c r="AR71" s="213"/>
      <c r="AS71" s="213"/>
      <c r="AT71" s="213"/>
    </row>
    <row r="72" spans="1:46" s="75" customFormat="1" ht="15" x14ac:dyDescent="0.25">
      <c r="A72" s="170"/>
      <c r="D72" s="741"/>
      <c r="E72" s="741"/>
      <c r="F72" s="760"/>
      <c r="G72" s="760"/>
      <c r="H72" s="792"/>
      <c r="I72" s="602"/>
      <c r="J72" s="602"/>
      <c r="K72" s="814"/>
      <c r="L72" s="811"/>
      <c r="M72" s="14"/>
      <c r="N72" s="847"/>
      <c r="O72" s="863"/>
      <c r="P72" s="880"/>
      <c r="Q72" s="898"/>
      <c r="R72" s="814"/>
      <c r="S72" s="920"/>
      <c r="T72" s="863"/>
      <c r="U72" s="940"/>
      <c r="AB72" s="213"/>
      <c r="AC72" s="213"/>
      <c r="AD72" s="213"/>
      <c r="AE72" s="213"/>
      <c r="AF72" s="213"/>
      <c r="AG72" s="213"/>
      <c r="AH72" s="213"/>
      <c r="AI72" s="213"/>
      <c r="AJ72" s="213"/>
      <c r="AK72" s="213"/>
      <c r="AL72" s="213"/>
      <c r="AM72" s="213"/>
      <c r="AN72" s="213"/>
      <c r="AO72" s="213"/>
      <c r="AP72" s="213"/>
      <c r="AQ72" s="213"/>
      <c r="AR72" s="213"/>
      <c r="AS72" s="213"/>
      <c r="AT72" s="213"/>
    </row>
    <row r="73" spans="1:46" s="75" customFormat="1" ht="15" x14ac:dyDescent="0.25">
      <c r="A73" s="170"/>
      <c r="D73" s="741"/>
      <c r="E73" s="741"/>
      <c r="F73" s="760"/>
      <c r="G73" s="760"/>
      <c r="H73" s="792"/>
      <c r="I73" s="602"/>
      <c r="J73" s="602"/>
      <c r="K73" s="814"/>
      <c r="L73" s="811"/>
      <c r="M73" s="14"/>
      <c r="N73" s="847"/>
      <c r="O73" s="863"/>
      <c r="P73" s="880"/>
      <c r="Q73" s="898"/>
      <c r="R73" s="814"/>
      <c r="S73" s="920"/>
      <c r="T73" s="863"/>
      <c r="U73" s="940"/>
      <c r="AB73" s="213"/>
      <c r="AC73" s="213"/>
      <c r="AD73" s="213"/>
      <c r="AE73" s="213"/>
      <c r="AF73" s="213"/>
      <c r="AG73" s="213"/>
      <c r="AH73" s="213"/>
      <c r="AI73" s="213"/>
      <c r="AJ73" s="213"/>
      <c r="AK73" s="213"/>
      <c r="AL73" s="213"/>
      <c r="AM73" s="213"/>
      <c r="AN73" s="213"/>
      <c r="AO73" s="213"/>
      <c r="AP73" s="213"/>
      <c r="AQ73" s="213"/>
      <c r="AR73" s="213"/>
      <c r="AS73" s="213"/>
      <c r="AT73" s="213"/>
    </row>
    <row r="74" spans="1:46" s="92" customFormat="1" ht="12.75" x14ac:dyDescent="0.2">
      <c r="D74" s="742"/>
      <c r="E74" s="742"/>
      <c r="F74" s="761"/>
      <c r="G74" s="761"/>
      <c r="H74" s="603"/>
      <c r="I74" s="605">
        <f>'02 CH'!G65</f>
        <v>86859.543463999988</v>
      </c>
      <c r="J74" s="605"/>
      <c r="K74" s="816"/>
      <c r="L74" s="811">
        <f t="shared" ref="L74:L114" si="23">I74-D74</f>
        <v>86859.543463999988</v>
      </c>
      <c r="M74" s="831">
        <f>'02 CH'!I66</f>
        <v>2247.6321969999999</v>
      </c>
      <c r="N74" s="848">
        <f>'02 CH'!J66</f>
        <v>3185.9288920000008</v>
      </c>
      <c r="O74" s="864">
        <f>'02 CH'!K66</f>
        <v>4885.0864169999986</v>
      </c>
      <c r="P74" s="881">
        <f>'02 CH'!L66</f>
        <v>4456.4292290000012</v>
      </c>
      <c r="Q74" s="899">
        <f>'02 CH'!M66</f>
        <v>13333.280651000003</v>
      </c>
      <c r="R74" s="816">
        <f>'02 CH'!N66</f>
        <v>2711.7363819999996</v>
      </c>
      <c r="S74" s="921">
        <f>'02 CH'!O66</f>
        <v>26742.295646999999</v>
      </c>
      <c r="T74" s="864">
        <f>'02 CH'!P66</f>
        <v>11402.673037999999</v>
      </c>
      <c r="U74" s="941">
        <f>'02 CH'!Q66</f>
        <v>17894.478492999999</v>
      </c>
      <c r="V74" s="180" t="e">
        <f>'02 CH'!#REF!</f>
        <v>#REF!</v>
      </c>
      <c r="W74" s="180" t="e">
        <f>'02 CH'!#REF!</f>
        <v>#REF!</v>
      </c>
      <c r="X74" s="180" t="e">
        <f>'02 CH'!#REF!</f>
        <v>#REF!</v>
      </c>
      <c r="Y74" s="180" t="e">
        <f>'02 CH'!#REF!</f>
        <v>#REF!</v>
      </c>
      <c r="Z74" s="180" t="e">
        <f>'02 CH'!#REF!</f>
        <v>#REF!</v>
      </c>
      <c r="AA74" s="180" t="e">
        <f>'02 CH'!#REF!</f>
        <v>#REF!</v>
      </c>
      <c r="AB74" s="144"/>
      <c r="AC74" s="144"/>
      <c r="AD74" s="144"/>
      <c r="AE74" s="144"/>
      <c r="AF74" s="144"/>
      <c r="AG74" s="144"/>
      <c r="AH74" s="144"/>
      <c r="AI74" s="144"/>
      <c r="AJ74" s="144"/>
      <c r="AK74" s="144"/>
      <c r="AL74" s="144"/>
      <c r="AM74" s="144"/>
      <c r="AN74" s="144"/>
      <c r="AO74" s="144"/>
      <c r="AP74" s="144"/>
      <c r="AQ74" s="144"/>
      <c r="AR74" s="144"/>
      <c r="AS74" s="144"/>
      <c r="AT74" s="144"/>
    </row>
    <row r="75" spans="1:46" x14ac:dyDescent="0.25">
      <c r="A75" s="214" t="s">
        <v>44</v>
      </c>
      <c r="B75" s="214"/>
      <c r="I75" s="605" t="e">
        <f>I8-I74</f>
        <v>#REF!</v>
      </c>
      <c r="L75" s="811" t="e">
        <f t="shared" si="23"/>
        <v>#REF!</v>
      </c>
      <c r="M75" s="832">
        <f t="shared" ref="M75:AA75" si="24">M8-M74</f>
        <v>0</v>
      </c>
      <c r="N75" s="848">
        <f t="shared" si="24"/>
        <v>-3.6800000000007458</v>
      </c>
      <c r="O75" s="864">
        <f t="shared" si="24"/>
        <v>-15.179999999998472</v>
      </c>
      <c r="P75" s="881">
        <f t="shared" si="24"/>
        <v>0</v>
      </c>
      <c r="Q75" s="899">
        <f t="shared" si="24"/>
        <v>0</v>
      </c>
      <c r="R75" s="816">
        <f t="shared" si="24"/>
        <v>0</v>
      </c>
      <c r="S75" s="921">
        <f t="shared" si="24"/>
        <v>-7</v>
      </c>
      <c r="T75" s="864">
        <f t="shared" si="24"/>
        <v>-47.999999999998181</v>
      </c>
      <c r="U75" s="941">
        <f t="shared" si="24"/>
        <v>-0.46999999999752617</v>
      </c>
      <c r="V75" s="180" t="e">
        <f t="shared" si="24"/>
        <v>#REF!</v>
      </c>
      <c r="W75" s="180" t="e">
        <f t="shared" si="24"/>
        <v>#REF!</v>
      </c>
      <c r="X75" s="180" t="e">
        <f t="shared" si="24"/>
        <v>#REF!</v>
      </c>
      <c r="Y75" s="180" t="e">
        <f t="shared" si="24"/>
        <v>#REF!</v>
      </c>
      <c r="Z75" s="180" t="e">
        <f t="shared" si="24"/>
        <v>#REF!</v>
      </c>
      <c r="AA75" s="180" t="e">
        <f t="shared" si="24"/>
        <v>#REF!</v>
      </c>
    </row>
    <row r="76" spans="1:46" s="181" customFormat="1" x14ac:dyDescent="0.25">
      <c r="D76" s="744"/>
      <c r="E76" s="744"/>
      <c r="F76" s="763"/>
      <c r="G76" s="763"/>
      <c r="H76" s="794"/>
      <c r="I76" s="627"/>
      <c r="J76" s="804"/>
      <c r="K76" s="818"/>
      <c r="L76" s="811">
        <f t="shared" si="23"/>
        <v>0</v>
      </c>
      <c r="M76" s="833">
        <f>76000*0.7</f>
        <v>53200</v>
      </c>
      <c r="N76" s="849">
        <v>3</v>
      </c>
      <c r="O76" s="865">
        <f>M76/N76</f>
        <v>17733.333333333332</v>
      </c>
      <c r="P76" s="882">
        <f>D1*0.7</f>
        <v>0</v>
      </c>
      <c r="Q76" s="900">
        <f>P76/O76</f>
        <v>0</v>
      </c>
      <c r="R76" s="910"/>
      <c r="S76" s="922"/>
      <c r="T76" s="865"/>
      <c r="U76" s="942"/>
      <c r="V76" s="205"/>
      <c r="W76" s="205"/>
      <c r="X76" s="205"/>
      <c r="Y76" s="205"/>
      <c r="Z76" s="205"/>
      <c r="AA76" s="205"/>
    </row>
    <row r="77" spans="1:46" s="216" customFormat="1" ht="63" x14ac:dyDescent="0.25">
      <c r="A77" s="94" t="s">
        <v>0</v>
      </c>
      <c r="B77" s="94" t="s">
        <v>246</v>
      </c>
      <c r="C77" s="94"/>
      <c r="D77" s="745"/>
      <c r="E77" s="745"/>
      <c r="F77" s="764" t="s">
        <v>247</v>
      </c>
      <c r="G77" s="764" t="e">
        <f>#REF!</f>
        <v>#REF!</v>
      </c>
      <c r="H77" s="795" t="s">
        <v>248</v>
      </c>
      <c r="I77" s="334"/>
      <c r="J77" s="334"/>
      <c r="K77" s="819"/>
      <c r="L77" s="811">
        <f t="shared" si="23"/>
        <v>0</v>
      </c>
      <c r="M77" s="834"/>
      <c r="N77" s="850"/>
      <c r="O77" s="866"/>
      <c r="P77" s="883"/>
      <c r="Q77" s="901"/>
      <c r="R77" s="819"/>
      <c r="S77" s="923"/>
      <c r="T77" s="866"/>
      <c r="U77" s="943"/>
      <c r="AB77" s="217"/>
      <c r="AC77" s="217"/>
      <c r="AD77" s="217"/>
      <c r="AE77" s="217"/>
      <c r="AF77" s="217"/>
      <c r="AG77" s="217"/>
      <c r="AH77" s="217"/>
      <c r="AI77" s="217"/>
      <c r="AJ77" s="217"/>
      <c r="AK77" s="217"/>
      <c r="AL77" s="217"/>
      <c r="AM77" s="217"/>
      <c r="AN77" s="217"/>
      <c r="AO77" s="217"/>
      <c r="AP77" s="217"/>
      <c r="AQ77" s="217"/>
      <c r="AR77" s="217"/>
      <c r="AS77" s="217"/>
      <c r="AT77" s="217"/>
    </row>
    <row r="78" spans="1:46" x14ac:dyDescent="0.25">
      <c r="A78" s="218">
        <v>1</v>
      </c>
      <c r="B78" s="95" t="str">
        <f>M6</f>
        <v>Xã Ia Trốk</v>
      </c>
      <c r="C78" s="218"/>
      <c r="D78" s="745"/>
      <c r="E78" s="745"/>
      <c r="F78" s="765">
        <f>'02 CH'!I20</f>
        <v>425.47487799999999</v>
      </c>
      <c r="G78" s="766" t="e">
        <f>F78/$F$93*100</f>
        <v>#REF!</v>
      </c>
      <c r="H78" s="796" t="e">
        <f>#REF!-F78</f>
        <v>#REF!</v>
      </c>
      <c r="L78" s="811">
        <f t="shared" si="23"/>
        <v>0</v>
      </c>
    </row>
    <row r="79" spans="1:46" x14ac:dyDescent="0.25">
      <c r="A79" s="218">
        <v>2</v>
      </c>
      <c r="B79" s="95" t="str">
        <f>N6</f>
        <v>Xã Ia Mrơn</v>
      </c>
      <c r="C79" s="218"/>
      <c r="D79" s="745"/>
      <c r="E79" s="745"/>
      <c r="F79" s="765">
        <f>'02 CH'!J20</f>
        <v>435.2094790000001</v>
      </c>
      <c r="G79" s="766" t="e">
        <f t="shared" ref="G79:G93" si="25">F79/$F$93*100</f>
        <v>#REF!</v>
      </c>
      <c r="H79" s="796" t="e">
        <f>#REF!-F79</f>
        <v>#REF!</v>
      </c>
      <c r="L79" s="811">
        <f t="shared" si="23"/>
        <v>0</v>
      </c>
    </row>
    <row r="80" spans="1:46" x14ac:dyDescent="0.25">
      <c r="A80" s="218">
        <v>3</v>
      </c>
      <c r="B80" s="95" t="str">
        <f>O6</f>
        <v>Xã Kim Tân</v>
      </c>
      <c r="C80" s="218"/>
      <c r="D80" s="745"/>
      <c r="E80" s="745"/>
      <c r="F80" s="765">
        <f>'02 CH'!K20</f>
        <v>424.806242</v>
      </c>
      <c r="G80" s="766" t="e">
        <f t="shared" si="25"/>
        <v>#REF!</v>
      </c>
      <c r="H80" s="796" t="e">
        <f>#REF!-F80</f>
        <v>#REF!</v>
      </c>
      <c r="L80" s="811">
        <f t="shared" si="23"/>
        <v>0</v>
      </c>
    </row>
    <row r="81" spans="1:46" x14ac:dyDescent="0.25">
      <c r="A81" s="218">
        <v>4</v>
      </c>
      <c r="B81" s="95" t="str">
        <f>P6</f>
        <v>Xã Chư Răng</v>
      </c>
      <c r="C81" s="218"/>
      <c r="D81" s="745"/>
      <c r="E81" s="745"/>
      <c r="F81" s="765">
        <f>'02 CH'!L20</f>
        <v>286.03983199999999</v>
      </c>
      <c r="G81" s="766" t="e">
        <f t="shared" si="25"/>
        <v>#REF!</v>
      </c>
      <c r="H81" s="796" t="e">
        <f>#REF!-F81</f>
        <v>#REF!</v>
      </c>
      <c r="L81" s="811">
        <f t="shared" si="23"/>
        <v>0</v>
      </c>
    </row>
    <row r="82" spans="1:46" x14ac:dyDescent="0.25">
      <c r="A82" s="218">
        <v>5</v>
      </c>
      <c r="B82" s="95" t="str">
        <f>Q6</f>
        <v>Xã Pờ Tó</v>
      </c>
      <c r="C82" s="218"/>
      <c r="D82" s="745"/>
      <c r="E82" s="745"/>
      <c r="F82" s="765">
        <f>'02 CH'!M20</f>
        <v>825.31413499999996</v>
      </c>
      <c r="G82" s="766" t="e">
        <f t="shared" si="25"/>
        <v>#REF!</v>
      </c>
      <c r="H82" s="796" t="e">
        <f>#REF!-F82</f>
        <v>#REF!</v>
      </c>
      <c r="L82" s="811">
        <f t="shared" si="23"/>
        <v>0</v>
      </c>
    </row>
    <row r="83" spans="1:46" x14ac:dyDescent="0.25">
      <c r="A83" s="218">
        <v>6</v>
      </c>
      <c r="B83" s="95" t="str">
        <f>R6</f>
        <v>Xã Ia Broai</v>
      </c>
      <c r="C83" s="218"/>
      <c r="D83" s="745"/>
      <c r="E83" s="745"/>
      <c r="F83" s="765">
        <f>'02 CH'!N20</f>
        <v>311.75602800000001</v>
      </c>
      <c r="G83" s="766" t="e">
        <f t="shared" si="25"/>
        <v>#REF!</v>
      </c>
      <c r="H83" s="796" t="e">
        <f>#REF!-F83</f>
        <v>#REF!</v>
      </c>
      <c r="L83" s="811">
        <f t="shared" si="23"/>
        <v>0</v>
      </c>
    </row>
    <row r="84" spans="1:46" x14ac:dyDescent="0.25">
      <c r="A84" s="218">
        <v>7</v>
      </c>
      <c r="B84" s="95" t="str">
        <f>S6</f>
        <v>Xã Ia Tul</v>
      </c>
      <c r="C84" s="218"/>
      <c r="D84" s="745"/>
      <c r="E84" s="745"/>
      <c r="F84" s="765">
        <f>'02 CH'!O20</f>
        <v>360.15108500000002</v>
      </c>
      <c r="G84" s="766" t="e">
        <f t="shared" si="25"/>
        <v>#REF!</v>
      </c>
      <c r="H84" s="796" t="e">
        <f>#REF!-F84</f>
        <v>#REF!</v>
      </c>
      <c r="L84" s="811">
        <f t="shared" si="23"/>
        <v>0</v>
      </c>
    </row>
    <row r="85" spans="1:46" x14ac:dyDescent="0.25">
      <c r="A85" s="218">
        <v>8</v>
      </c>
      <c r="B85" s="95" t="str">
        <f>T6</f>
        <v>Xã Ia KDăm</v>
      </c>
      <c r="C85" s="218"/>
      <c r="D85" s="745"/>
      <c r="E85" s="745"/>
      <c r="F85" s="765">
        <f>'02 CH'!P20</f>
        <v>463.134997</v>
      </c>
      <c r="G85" s="766" t="e">
        <f t="shared" si="25"/>
        <v>#REF!</v>
      </c>
      <c r="H85" s="796" t="e">
        <f>#REF!-F85</f>
        <v>#REF!</v>
      </c>
      <c r="L85" s="811">
        <f t="shared" si="23"/>
        <v>0</v>
      </c>
    </row>
    <row r="86" spans="1:46" x14ac:dyDescent="0.25">
      <c r="A86" s="218">
        <v>9</v>
      </c>
      <c r="B86" s="95" t="str">
        <f>U6</f>
        <v>Xã Chư Mố</v>
      </c>
      <c r="C86" s="218"/>
      <c r="D86" s="745"/>
      <c r="E86" s="745"/>
      <c r="F86" s="765">
        <f>'02 CH'!Q20</f>
        <v>411.54907099999997</v>
      </c>
      <c r="G86" s="766" t="e">
        <f t="shared" si="25"/>
        <v>#REF!</v>
      </c>
      <c r="H86" s="796" t="e">
        <f>#REF!-F86</f>
        <v>#REF!</v>
      </c>
      <c r="L86" s="811">
        <f t="shared" si="23"/>
        <v>0</v>
      </c>
    </row>
    <row r="87" spans="1:46" x14ac:dyDescent="0.25">
      <c r="A87" s="218">
        <v>10</v>
      </c>
      <c r="B87" s="95" t="e">
        <f>V6</f>
        <v>#REF!</v>
      </c>
      <c r="C87" s="218"/>
      <c r="D87" s="745"/>
      <c r="E87" s="745"/>
      <c r="F87" s="765" t="e">
        <f>'02 CH'!#REF!</f>
        <v>#REF!</v>
      </c>
      <c r="G87" s="766" t="e">
        <f t="shared" si="25"/>
        <v>#REF!</v>
      </c>
      <c r="H87" s="796" t="e">
        <f>#REF!-F87</f>
        <v>#REF!</v>
      </c>
      <c r="L87" s="811">
        <f t="shared" si="23"/>
        <v>0</v>
      </c>
    </row>
    <row r="88" spans="1:46" x14ac:dyDescent="0.25">
      <c r="A88" s="218">
        <v>11</v>
      </c>
      <c r="B88" s="95" t="e">
        <f>W6</f>
        <v>#REF!</v>
      </c>
      <c r="C88" s="218"/>
      <c r="D88" s="745"/>
      <c r="E88" s="745"/>
      <c r="F88" s="765" t="e">
        <f>'02 CH'!#REF!</f>
        <v>#REF!</v>
      </c>
      <c r="G88" s="766" t="e">
        <f t="shared" si="25"/>
        <v>#REF!</v>
      </c>
      <c r="H88" s="796" t="e">
        <f>#REF!-F88</f>
        <v>#REF!</v>
      </c>
      <c r="L88" s="811">
        <f t="shared" si="23"/>
        <v>0</v>
      </c>
    </row>
    <row r="89" spans="1:46" x14ac:dyDescent="0.25">
      <c r="A89" s="218">
        <v>12</v>
      </c>
      <c r="B89" s="95" t="e">
        <f>X6</f>
        <v>#REF!</v>
      </c>
      <c r="C89" s="218"/>
      <c r="D89" s="745"/>
      <c r="E89" s="745"/>
      <c r="F89" s="765" t="e">
        <f>'02 CH'!#REF!</f>
        <v>#REF!</v>
      </c>
      <c r="G89" s="766" t="e">
        <f t="shared" si="25"/>
        <v>#REF!</v>
      </c>
      <c r="H89" s="796" t="e">
        <f>#REF!-F89</f>
        <v>#REF!</v>
      </c>
      <c r="L89" s="811">
        <f t="shared" si="23"/>
        <v>0</v>
      </c>
    </row>
    <row r="90" spans="1:46" x14ac:dyDescent="0.25">
      <c r="A90" s="218">
        <v>13</v>
      </c>
      <c r="B90" s="95" t="e">
        <f>Y6</f>
        <v>#REF!</v>
      </c>
      <c r="C90" s="218"/>
      <c r="D90" s="745"/>
      <c r="E90" s="745"/>
      <c r="F90" s="765" t="e">
        <f>'02 CH'!#REF!</f>
        <v>#REF!</v>
      </c>
      <c r="G90" s="766" t="e">
        <f t="shared" si="25"/>
        <v>#REF!</v>
      </c>
      <c r="H90" s="796" t="e">
        <f>#REF!-F90</f>
        <v>#REF!</v>
      </c>
      <c r="L90" s="811">
        <f t="shared" si="23"/>
        <v>0</v>
      </c>
    </row>
    <row r="91" spans="1:46" x14ac:dyDescent="0.25">
      <c r="A91" s="218">
        <v>14</v>
      </c>
      <c r="B91" s="95" t="e">
        <f>Z6</f>
        <v>#REF!</v>
      </c>
      <c r="C91" s="218"/>
      <c r="D91" s="745"/>
      <c r="E91" s="745"/>
      <c r="F91" s="765" t="e">
        <f>'02 CH'!#REF!</f>
        <v>#REF!</v>
      </c>
      <c r="G91" s="766" t="e">
        <f t="shared" si="25"/>
        <v>#REF!</v>
      </c>
      <c r="H91" s="796" t="e">
        <f>#REF!-F91</f>
        <v>#REF!</v>
      </c>
      <c r="L91" s="811">
        <f t="shared" si="23"/>
        <v>0</v>
      </c>
    </row>
    <row r="92" spans="1:46" x14ac:dyDescent="0.25">
      <c r="A92" s="218">
        <v>15</v>
      </c>
      <c r="B92" s="95" t="e">
        <f>AA6</f>
        <v>#REF!</v>
      </c>
      <c r="C92" s="218"/>
      <c r="D92" s="745"/>
      <c r="E92" s="745"/>
      <c r="F92" s="765" t="e">
        <f>'02 CH'!#REF!</f>
        <v>#REF!</v>
      </c>
      <c r="G92" s="766" t="e">
        <f t="shared" si="25"/>
        <v>#REF!</v>
      </c>
      <c r="H92" s="796" t="e">
        <f>#REF!-F92</f>
        <v>#REF!</v>
      </c>
      <c r="L92" s="811">
        <f t="shared" si="23"/>
        <v>0</v>
      </c>
    </row>
    <row r="93" spans="1:46" s="176" customFormat="1" x14ac:dyDescent="0.25">
      <c r="A93" s="219"/>
      <c r="B93" s="219" t="s">
        <v>249</v>
      </c>
      <c r="C93" s="219"/>
      <c r="D93" s="746"/>
      <c r="E93" s="746"/>
      <c r="F93" s="767" t="e">
        <f>SUM(F78:F92)</f>
        <v>#REF!</v>
      </c>
      <c r="G93" s="767" t="e">
        <f t="shared" si="25"/>
        <v>#REF!</v>
      </c>
      <c r="H93" s="797" t="e">
        <f>#REF!-F93</f>
        <v>#REF!</v>
      </c>
      <c r="I93" s="798"/>
      <c r="J93" s="798"/>
      <c r="K93" s="820"/>
      <c r="L93" s="811">
        <f t="shared" si="23"/>
        <v>0</v>
      </c>
      <c r="M93" s="835"/>
      <c r="N93" s="851"/>
      <c r="O93" s="867"/>
      <c r="P93" s="885"/>
      <c r="Q93" s="903"/>
      <c r="R93" s="820"/>
      <c r="S93" s="925"/>
      <c r="T93" s="867"/>
      <c r="U93" s="945"/>
      <c r="AB93" s="220"/>
      <c r="AC93" s="220"/>
      <c r="AD93" s="220"/>
      <c r="AE93" s="220"/>
      <c r="AF93" s="220"/>
      <c r="AG93" s="220"/>
      <c r="AH93" s="220"/>
      <c r="AI93" s="220"/>
      <c r="AJ93" s="220"/>
      <c r="AK93" s="220"/>
      <c r="AL93" s="220"/>
      <c r="AM93" s="220"/>
      <c r="AN93" s="220"/>
      <c r="AO93" s="220"/>
      <c r="AP93" s="220"/>
      <c r="AQ93" s="220"/>
      <c r="AR93" s="220"/>
      <c r="AS93" s="220"/>
      <c r="AT93" s="220"/>
    </row>
    <row r="94" spans="1:46" x14ac:dyDescent="0.25">
      <c r="L94" s="811">
        <f t="shared" si="23"/>
        <v>0</v>
      </c>
    </row>
    <row r="95" spans="1:46" x14ac:dyDescent="0.25">
      <c r="A95" s="214" t="s">
        <v>250</v>
      </c>
      <c r="B95" s="214"/>
      <c r="L95" s="811">
        <f t="shared" si="23"/>
        <v>0</v>
      </c>
    </row>
    <row r="96" spans="1:46" x14ac:dyDescent="0.25">
      <c r="L96" s="811">
        <f t="shared" si="23"/>
        <v>0</v>
      </c>
    </row>
    <row r="97" spans="1:46" s="222" customFormat="1" ht="63" x14ac:dyDescent="0.25">
      <c r="A97" s="221" t="s">
        <v>0</v>
      </c>
      <c r="B97" s="221" t="s">
        <v>246</v>
      </c>
      <c r="C97" s="221"/>
      <c r="D97" s="747"/>
      <c r="E97" s="747"/>
      <c r="F97" s="768" t="str">
        <f>F77</f>
        <v>Diện tích hiện trạng 2015 (ha)</v>
      </c>
      <c r="G97" s="768" t="e">
        <f>G77</f>
        <v>#REF!</v>
      </c>
      <c r="H97" s="799" t="str">
        <f>H77</f>
        <v>Tăng/giảm</v>
      </c>
      <c r="I97" s="704"/>
      <c r="J97" s="704"/>
      <c r="K97" s="821"/>
      <c r="L97" s="811">
        <f t="shared" si="23"/>
        <v>0</v>
      </c>
      <c r="M97" s="836"/>
      <c r="N97" s="852"/>
      <c r="O97" s="868"/>
      <c r="P97" s="886"/>
      <c r="Q97" s="904"/>
      <c r="R97" s="821"/>
      <c r="S97" s="926"/>
      <c r="T97" s="868"/>
      <c r="U97" s="946"/>
      <c r="AB97" s="223"/>
      <c r="AC97" s="223"/>
      <c r="AD97" s="223"/>
      <c r="AE97" s="223"/>
      <c r="AF97" s="223"/>
      <c r="AG97" s="223"/>
      <c r="AH97" s="223"/>
      <c r="AI97" s="223"/>
      <c r="AJ97" s="223"/>
      <c r="AK97" s="223"/>
      <c r="AL97" s="223"/>
      <c r="AM97" s="223"/>
      <c r="AN97" s="223"/>
      <c r="AO97" s="223"/>
      <c r="AP97" s="223"/>
      <c r="AQ97" s="223"/>
      <c r="AR97" s="223"/>
      <c r="AS97" s="223"/>
      <c r="AT97" s="223"/>
    </row>
    <row r="98" spans="1:46" s="216" customFormat="1" x14ac:dyDescent="0.25">
      <c r="A98" s="218">
        <v>1</v>
      </c>
      <c r="B98" s="95" t="str">
        <f>M6</f>
        <v>Xã Ia Trốk</v>
      </c>
      <c r="C98" s="218"/>
      <c r="D98" s="745"/>
      <c r="E98" s="745"/>
      <c r="F98" s="769">
        <f>'02 CH'!I28</f>
        <v>82.85</v>
      </c>
      <c r="G98" s="770" t="e">
        <f>F98/$F$113*100</f>
        <v>#REF!</v>
      </c>
      <c r="H98" s="800" t="e">
        <f>#REF!-F98</f>
        <v>#REF!</v>
      </c>
      <c r="I98" s="334"/>
      <c r="J98" s="334"/>
      <c r="K98" s="819"/>
      <c r="L98" s="811">
        <f t="shared" si="23"/>
        <v>0</v>
      </c>
      <c r="M98" s="834"/>
      <c r="N98" s="850"/>
      <c r="O98" s="866"/>
      <c r="P98" s="883"/>
      <c r="Q98" s="901"/>
      <c r="R98" s="819"/>
      <c r="S98" s="923"/>
      <c r="T98" s="866"/>
      <c r="U98" s="943"/>
      <c r="AB98" s="217"/>
      <c r="AC98" s="217"/>
      <c r="AD98" s="217"/>
      <c r="AE98" s="217"/>
      <c r="AF98" s="217"/>
      <c r="AG98" s="217"/>
      <c r="AH98" s="217"/>
      <c r="AI98" s="217"/>
      <c r="AJ98" s="217"/>
      <c r="AK98" s="217"/>
      <c r="AL98" s="217"/>
      <c r="AM98" s="217"/>
      <c r="AN98" s="217"/>
      <c r="AO98" s="217"/>
      <c r="AP98" s="217"/>
      <c r="AQ98" s="217"/>
      <c r="AR98" s="217"/>
      <c r="AS98" s="217"/>
      <c r="AT98" s="217"/>
    </row>
    <row r="99" spans="1:46" s="216" customFormat="1" x14ac:dyDescent="0.25">
      <c r="A99" s="218">
        <v>2</v>
      </c>
      <c r="B99" s="95" t="str">
        <f>N6</f>
        <v>Xã Ia Mrơn</v>
      </c>
      <c r="C99" s="218"/>
      <c r="D99" s="745"/>
      <c r="E99" s="745"/>
      <c r="F99" s="769">
        <f>'02 CH'!J28</f>
        <v>137.16999999999999</v>
      </c>
      <c r="G99" s="770" t="e">
        <f t="shared" ref="G99:G112" si="26">F99/$F$113*100</f>
        <v>#REF!</v>
      </c>
      <c r="H99" s="800" t="e">
        <f>#REF!-F99</f>
        <v>#REF!</v>
      </c>
      <c r="I99" s="334"/>
      <c r="J99" s="334"/>
      <c r="K99" s="819"/>
      <c r="L99" s="811">
        <f t="shared" si="23"/>
        <v>0</v>
      </c>
      <c r="M99" s="834"/>
      <c r="N99" s="850"/>
      <c r="O99" s="866"/>
      <c r="P99" s="883"/>
      <c r="Q99" s="901"/>
      <c r="R99" s="819"/>
      <c r="S99" s="923"/>
      <c r="T99" s="866"/>
      <c r="U99" s="943"/>
      <c r="AB99" s="217"/>
      <c r="AC99" s="217"/>
      <c r="AD99" s="217"/>
      <c r="AE99" s="217"/>
      <c r="AF99" s="217"/>
      <c r="AG99" s="217"/>
      <c r="AH99" s="217"/>
      <c r="AI99" s="217"/>
      <c r="AJ99" s="217"/>
      <c r="AK99" s="217"/>
      <c r="AL99" s="217"/>
      <c r="AM99" s="217"/>
      <c r="AN99" s="217"/>
      <c r="AO99" s="217"/>
      <c r="AP99" s="217"/>
      <c r="AQ99" s="217"/>
      <c r="AR99" s="217"/>
      <c r="AS99" s="217"/>
      <c r="AT99" s="217"/>
    </row>
    <row r="100" spans="1:46" s="216" customFormat="1" x14ac:dyDescent="0.25">
      <c r="A100" s="218">
        <v>3</v>
      </c>
      <c r="B100" s="95" t="str">
        <f>O6</f>
        <v>Xã Kim Tân</v>
      </c>
      <c r="C100" s="218"/>
      <c r="D100" s="745"/>
      <c r="E100" s="745"/>
      <c r="F100" s="769">
        <f>'02 CH'!K28</f>
        <v>105.03</v>
      </c>
      <c r="G100" s="770" t="e">
        <f t="shared" si="26"/>
        <v>#REF!</v>
      </c>
      <c r="H100" s="800" t="e">
        <f>#REF!-F100</f>
        <v>#REF!</v>
      </c>
      <c r="I100" s="334"/>
      <c r="J100" s="334"/>
      <c r="K100" s="819"/>
      <c r="L100" s="811">
        <f t="shared" si="23"/>
        <v>0</v>
      </c>
      <c r="M100" s="834"/>
      <c r="N100" s="850"/>
      <c r="O100" s="866"/>
      <c r="P100" s="883"/>
      <c r="Q100" s="901"/>
      <c r="R100" s="819"/>
      <c r="S100" s="923"/>
      <c r="T100" s="866"/>
      <c r="U100" s="943"/>
      <c r="AB100" s="217"/>
      <c r="AC100" s="217"/>
      <c r="AD100" s="217"/>
      <c r="AE100" s="217"/>
      <c r="AF100" s="217"/>
      <c r="AG100" s="217"/>
      <c r="AH100" s="217"/>
      <c r="AI100" s="217"/>
      <c r="AJ100" s="217"/>
      <c r="AK100" s="217"/>
      <c r="AL100" s="217"/>
      <c r="AM100" s="217"/>
      <c r="AN100" s="217"/>
      <c r="AO100" s="217"/>
      <c r="AP100" s="217"/>
      <c r="AQ100" s="217"/>
      <c r="AR100" s="217"/>
      <c r="AS100" s="217"/>
      <c r="AT100" s="217"/>
    </row>
    <row r="101" spans="1:46" s="216" customFormat="1" x14ac:dyDescent="0.25">
      <c r="A101" s="218">
        <v>4</v>
      </c>
      <c r="B101" s="95" t="str">
        <f>P6</f>
        <v>Xã Chư Răng</v>
      </c>
      <c r="C101" s="218"/>
      <c r="D101" s="745"/>
      <c r="E101" s="745"/>
      <c r="F101" s="769">
        <f>'02 CH'!L28</f>
        <v>72.599999999999994</v>
      </c>
      <c r="G101" s="770" t="e">
        <f t="shared" si="26"/>
        <v>#REF!</v>
      </c>
      <c r="H101" s="800" t="e">
        <f>#REF!-F101</f>
        <v>#REF!</v>
      </c>
      <c r="I101" s="334"/>
      <c r="J101" s="334"/>
      <c r="K101" s="819"/>
      <c r="L101" s="811">
        <f t="shared" si="23"/>
        <v>0</v>
      </c>
      <c r="M101" s="834"/>
      <c r="N101" s="850"/>
      <c r="O101" s="866"/>
      <c r="P101" s="883"/>
      <c r="Q101" s="901"/>
      <c r="R101" s="819"/>
      <c r="S101" s="923"/>
      <c r="T101" s="866"/>
      <c r="U101" s="943"/>
      <c r="AB101" s="217"/>
      <c r="AC101" s="217"/>
      <c r="AD101" s="217"/>
      <c r="AE101" s="217"/>
      <c r="AF101" s="217"/>
      <c r="AG101" s="217"/>
      <c r="AH101" s="217"/>
      <c r="AI101" s="217"/>
      <c r="AJ101" s="217"/>
      <c r="AK101" s="217"/>
      <c r="AL101" s="217"/>
      <c r="AM101" s="217"/>
      <c r="AN101" s="217"/>
      <c r="AO101" s="217"/>
      <c r="AP101" s="217"/>
      <c r="AQ101" s="217"/>
      <c r="AR101" s="217"/>
      <c r="AS101" s="217"/>
      <c r="AT101" s="217"/>
    </row>
    <row r="102" spans="1:46" s="216" customFormat="1" x14ac:dyDescent="0.25">
      <c r="A102" s="218">
        <v>5</v>
      </c>
      <c r="B102" s="95" t="str">
        <f>Q6</f>
        <v>Xã Pờ Tó</v>
      </c>
      <c r="C102" s="218"/>
      <c r="D102" s="745"/>
      <c r="E102" s="745"/>
      <c r="F102" s="769">
        <f>'02 CH'!M28</f>
        <v>231.84</v>
      </c>
      <c r="G102" s="770" t="e">
        <f t="shared" si="26"/>
        <v>#REF!</v>
      </c>
      <c r="H102" s="800" t="e">
        <f>#REF!-F102</f>
        <v>#REF!</v>
      </c>
      <c r="I102" s="334"/>
      <c r="J102" s="334"/>
      <c r="K102" s="819"/>
      <c r="L102" s="811">
        <f t="shared" si="23"/>
        <v>0</v>
      </c>
      <c r="M102" s="834"/>
      <c r="N102" s="850"/>
      <c r="O102" s="866"/>
      <c r="P102" s="883"/>
      <c r="Q102" s="901"/>
      <c r="R102" s="819"/>
      <c r="S102" s="923"/>
      <c r="T102" s="866"/>
      <c r="U102" s="943"/>
      <c r="AB102" s="217"/>
      <c r="AC102" s="217"/>
      <c r="AD102" s="217"/>
      <c r="AE102" s="217"/>
      <c r="AF102" s="217"/>
      <c r="AG102" s="217"/>
      <c r="AH102" s="217"/>
      <c r="AI102" s="217"/>
      <c r="AJ102" s="217"/>
      <c r="AK102" s="217"/>
      <c r="AL102" s="217"/>
      <c r="AM102" s="217"/>
      <c r="AN102" s="217"/>
      <c r="AO102" s="217"/>
      <c r="AP102" s="217"/>
      <c r="AQ102" s="217"/>
      <c r="AR102" s="217"/>
      <c r="AS102" s="217"/>
      <c r="AT102" s="217"/>
    </row>
    <row r="103" spans="1:46" s="216" customFormat="1" x14ac:dyDescent="0.25">
      <c r="A103" s="218">
        <v>6</v>
      </c>
      <c r="B103" s="95" t="str">
        <f>R6</f>
        <v>Xã Ia Broai</v>
      </c>
      <c r="C103" s="218"/>
      <c r="D103" s="745"/>
      <c r="E103" s="745"/>
      <c r="F103" s="769">
        <f>'02 CH'!N28</f>
        <v>42.94</v>
      </c>
      <c r="G103" s="770" t="e">
        <f t="shared" si="26"/>
        <v>#REF!</v>
      </c>
      <c r="H103" s="800" t="e">
        <f>#REF!-F103</f>
        <v>#REF!</v>
      </c>
      <c r="I103" s="334"/>
      <c r="J103" s="334"/>
      <c r="K103" s="819"/>
      <c r="L103" s="811">
        <f t="shared" si="23"/>
        <v>0</v>
      </c>
      <c r="M103" s="834"/>
      <c r="N103" s="850"/>
      <c r="O103" s="866"/>
      <c r="P103" s="883"/>
      <c r="Q103" s="901"/>
      <c r="R103" s="819"/>
      <c r="S103" s="923"/>
      <c r="T103" s="866"/>
      <c r="U103" s="943"/>
      <c r="AB103" s="217"/>
      <c r="AC103" s="217"/>
      <c r="AD103" s="217"/>
      <c r="AE103" s="217"/>
      <c r="AF103" s="217"/>
      <c r="AG103" s="217"/>
      <c r="AH103" s="217"/>
      <c r="AI103" s="217"/>
      <c r="AJ103" s="217"/>
      <c r="AK103" s="217"/>
      <c r="AL103" s="217"/>
      <c r="AM103" s="217"/>
      <c r="AN103" s="217"/>
      <c r="AO103" s="217"/>
      <c r="AP103" s="217"/>
      <c r="AQ103" s="217"/>
      <c r="AR103" s="217"/>
      <c r="AS103" s="217"/>
      <c r="AT103" s="217"/>
    </row>
    <row r="104" spans="1:46" s="216" customFormat="1" x14ac:dyDescent="0.25">
      <c r="A104" s="218">
        <v>7</v>
      </c>
      <c r="B104" s="95" t="str">
        <f>S6</f>
        <v>Xã Ia Tul</v>
      </c>
      <c r="C104" s="218"/>
      <c r="D104" s="745"/>
      <c r="E104" s="745"/>
      <c r="F104" s="769">
        <f>'02 CH'!O28</f>
        <v>46.38</v>
      </c>
      <c r="G104" s="770" t="e">
        <f t="shared" si="26"/>
        <v>#REF!</v>
      </c>
      <c r="H104" s="800" t="e">
        <f>#REF!-F104</f>
        <v>#REF!</v>
      </c>
      <c r="I104" s="334"/>
      <c r="J104" s="334"/>
      <c r="K104" s="819"/>
      <c r="L104" s="811">
        <f t="shared" si="23"/>
        <v>0</v>
      </c>
      <c r="M104" s="834"/>
      <c r="N104" s="850"/>
      <c r="O104" s="866"/>
      <c r="P104" s="883"/>
      <c r="Q104" s="901"/>
      <c r="R104" s="819"/>
      <c r="S104" s="923"/>
      <c r="T104" s="866"/>
      <c r="U104" s="943"/>
      <c r="AB104" s="217"/>
      <c r="AC104" s="217"/>
      <c r="AD104" s="217"/>
      <c r="AE104" s="217"/>
      <c r="AF104" s="217"/>
      <c r="AG104" s="217"/>
      <c r="AH104" s="217"/>
      <c r="AI104" s="217"/>
      <c r="AJ104" s="217"/>
      <c r="AK104" s="217"/>
      <c r="AL104" s="217"/>
      <c r="AM104" s="217"/>
      <c r="AN104" s="217"/>
      <c r="AO104" s="217"/>
      <c r="AP104" s="217"/>
      <c r="AQ104" s="217"/>
      <c r="AR104" s="217"/>
      <c r="AS104" s="217"/>
      <c r="AT104" s="217"/>
    </row>
    <row r="105" spans="1:46" s="216" customFormat="1" x14ac:dyDescent="0.25">
      <c r="A105" s="218">
        <v>8</v>
      </c>
      <c r="B105" s="95" t="str">
        <f>T6</f>
        <v>Xã Ia KDăm</v>
      </c>
      <c r="C105" s="218"/>
      <c r="D105" s="745"/>
      <c r="E105" s="745"/>
      <c r="F105" s="769">
        <f>'02 CH'!P28</f>
        <v>85.62</v>
      </c>
      <c r="G105" s="770" t="e">
        <f t="shared" si="26"/>
        <v>#REF!</v>
      </c>
      <c r="H105" s="800" t="e">
        <f>#REF!-F105</f>
        <v>#REF!</v>
      </c>
      <c r="I105" s="334"/>
      <c r="J105" s="334"/>
      <c r="K105" s="819"/>
      <c r="L105" s="811">
        <f t="shared" si="23"/>
        <v>0</v>
      </c>
      <c r="M105" s="834"/>
      <c r="N105" s="850"/>
      <c r="O105" s="866"/>
      <c r="P105" s="883"/>
      <c r="Q105" s="901"/>
      <c r="R105" s="819"/>
      <c r="S105" s="923"/>
      <c r="T105" s="866"/>
      <c r="U105" s="943"/>
      <c r="AB105" s="217"/>
      <c r="AC105" s="217"/>
      <c r="AD105" s="217"/>
      <c r="AE105" s="217"/>
      <c r="AF105" s="217"/>
      <c r="AG105" s="217"/>
      <c r="AH105" s="217"/>
      <c r="AI105" s="217"/>
      <c r="AJ105" s="217"/>
      <c r="AK105" s="217"/>
      <c r="AL105" s="217"/>
      <c r="AM105" s="217"/>
      <c r="AN105" s="217"/>
      <c r="AO105" s="217"/>
      <c r="AP105" s="217"/>
      <c r="AQ105" s="217"/>
      <c r="AR105" s="217"/>
      <c r="AS105" s="217"/>
      <c r="AT105" s="217"/>
    </row>
    <row r="106" spans="1:46" s="216" customFormat="1" x14ac:dyDescent="0.25">
      <c r="A106" s="218">
        <v>9</v>
      </c>
      <c r="B106" s="95" t="str">
        <f>U6</f>
        <v>Xã Chư Mố</v>
      </c>
      <c r="C106" s="218"/>
      <c r="D106" s="745"/>
      <c r="E106" s="745"/>
      <c r="F106" s="769">
        <f>'02 CH'!Q28</f>
        <v>87.44</v>
      </c>
      <c r="G106" s="770" t="e">
        <f t="shared" si="26"/>
        <v>#REF!</v>
      </c>
      <c r="H106" s="800" t="e">
        <f>#REF!-F106</f>
        <v>#REF!</v>
      </c>
      <c r="I106" s="334"/>
      <c r="J106" s="334"/>
      <c r="K106" s="819"/>
      <c r="L106" s="811">
        <f t="shared" si="23"/>
        <v>0</v>
      </c>
      <c r="M106" s="834"/>
      <c r="N106" s="850"/>
      <c r="O106" s="866"/>
      <c r="P106" s="883"/>
      <c r="Q106" s="901"/>
      <c r="R106" s="819"/>
      <c r="S106" s="923"/>
      <c r="T106" s="866"/>
      <c r="U106" s="943"/>
      <c r="AB106" s="217"/>
      <c r="AC106" s="217"/>
      <c r="AD106" s="217"/>
      <c r="AE106" s="217"/>
      <c r="AF106" s="217"/>
      <c r="AG106" s="217"/>
      <c r="AH106" s="217"/>
      <c r="AI106" s="217"/>
      <c r="AJ106" s="217"/>
      <c r="AK106" s="217"/>
      <c r="AL106" s="217"/>
      <c r="AM106" s="217"/>
      <c r="AN106" s="217"/>
      <c r="AO106" s="217"/>
      <c r="AP106" s="217"/>
      <c r="AQ106" s="217"/>
      <c r="AR106" s="217"/>
      <c r="AS106" s="217"/>
      <c r="AT106" s="217"/>
    </row>
    <row r="107" spans="1:46" s="216" customFormat="1" x14ac:dyDescent="0.25">
      <c r="A107" s="218">
        <v>10</v>
      </c>
      <c r="B107" s="95" t="e">
        <f>V6</f>
        <v>#REF!</v>
      </c>
      <c r="C107" s="218"/>
      <c r="D107" s="745"/>
      <c r="E107" s="745"/>
      <c r="F107" s="769" t="e">
        <f>'02 CH'!#REF!</f>
        <v>#REF!</v>
      </c>
      <c r="G107" s="770" t="e">
        <f t="shared" si="26"/>
        <v>#REF!</v>
      </c>
      <c r="H107" s="800" t="e">
        <f>#REF!-F107</f>
        <v>#REF!</v>
      </c>
      <c r="I107" s="334"/>
      <c r="J107" s="334"/>
      <c r="K107" s="819"/>
      <c r="L107" s="811">
        <f t="shared" si="23"/>
        <v>0</v>
      </c>
      <c r="M107" s="834"/>
      <c r="N107" s="850"/>
      <c r="O107" s="866"/>
      <c r="P107" s="883"/>
      <c r="Q107" s="901"/>
      <c r="R107" s="819"/>
      <c r="S107" s="923"/>
      <c r="T107" s="866"/>
      <c r="U107" s="943"/>
      <c r="AB107" s="217"/>
      <c r="AC107" s="217"/>
      <c r="AD107" s="217"/>
      <c r="AE107" s="217"/>
      <c r="AF107" s="217"/>
      <c r="AG107" s="217"/>
      <c r="AH107" s="217"/>
      <c r="AI107" s="217"/>
      <c r="AJ107" s="217"/>
      <c r="AK107" s="217"/>
      <c r="AL107" s="217"/>
      <c r="AM107" s="217"/>
      <c r="AN107" s="217"/>
      <c r="AO107" s="217"/>
      <c r="AP107" s="217"/>
      <c r="AQ107" s="217"/>
      <c r="AR107" s="217"/>
      <c r="AS107" s="217"/>
      <c r="AT107" s="217"/>
    </row>
    <row r="108" spans="1:46" s="216" customFormat="1" x14ac:dyDescent="0.25">
      <c r="A108" s="218">
        <v>11</v>
      </c>
      <c r="B108" s="95" t="e">
        <f>W6</f>
        <v>#REF!</v>
      </c>
      <c r="C108" s="218"/>
      <c r="D108" s="745"/>
      <c r="E108" s="745"/>
      <c r="F108" s="769" t="e">
        <f>'02 CH'!#REF!</f>
        <v>#REF!</v>
      </c>
      <c r="G108" s="770" t="e">
        <f t="shared" si="26"/>
        <v>#REF!</v>
      </c>
      <c r="H108" s="800" t="e">
        <f>#REF!-F108</f>
        <v>#REF!</v>
      </c>
      <c r="I108" s="334"/>
      <c r="J108" s="334"/>
      <c r="K108" s="819"/>
      <c r="L108" s="811">
        <f t="shared" si="23"/>
        <v>0</v>
      </c>
      <c r="M108" s="834"/>
      <c r="N108" s="850"/>
      <c r="O108" s="866"/>
      <c r="P108" s="883"/>
      <c r="Q108" s="901"/>
      <c r="R108" s="819"/>
      <c r="S108" s="923"/>
      <c r="T108" s="866"/>
      <c r="U108" s="943"/>
      <c r="AB108" s="217"/>
      <c r="AC108" s="217"/>
      <c r="AD108" s="217"/>
      <c r="AE108" s="217"/>
      <c r="AF108" s="217"/>
      <c r="AG108" s="217"/>
      <c r="AH108" s="217"/>
      <c r="AI108" s="217"/>
      <c r="AJ108" s="217"/>
      <c r="AK108" s="217"/>
      <c r="AL108" s="217"/>
      <c r="AM108" s="217"/>
      <c r="AN108" s="217"/>
      <c r="AO108" s="217"/>
      <c r="AP108" s="217"/>
      <c r="AQ108" s="217"/>
      <c r="AR108" s="217"/>
      <c r="AS108" s="217"/>
      <c r="AT108" s="217"/>
    </row>
    <row r="109" spans="1:46" s="216" customFormat="1" x14ac:dyDescent="0.25">
      <c r="A109" s="218">
        <v>12</v>
      </c>
      <c r="B109" s="95" t="e">
        <f>X6</f>
        <v>#REF!</v>
      </c>
      <c r="C109" s="218"/>
      <c r="D109" s="745"/>
      <c r="E109" s="745"/>
      <c r="F109" s="769" t="e">
        <f>'02 CH'!#REF!</f>
        <v>#REF!</v>
      </c>
      <c r="G109" s="770" t="e">
        <f t="shared" si="26"/>
        <v>#REF!</v>
      </c>
      <c r="H109" s="800" t="e">
        <f>#REF!-F109</f>
        <v>#REF!</v>
      </c>
      <c r="I109" s="334"/>
      <c r="J109" s="334"/>
      <c r="K109" s="819"/>
      <c r="L109" s="811">
        <f t="shared" si="23"/>
        <v>0</v>
      </c>
      <c r="M109" s="834"/>
      <c r="N109" s="850"/>
      <c r="O109" s="866"/>
      <c r="P109" s="883"/>
      <c r="Q109" s="901"/>
      <c r="R109" s="819"/>
      <c r="S109" s="923"/>
      <c r="T109" s="866"/>
      <c r="U109" s="943"/>
      <c r="AB109" s="217"/>
      <c r="AC109" s="217"/>
      <c r="AD109" s="217"/>
      <c r="AE109" s="217"/>
      <c r="AF109" s="217"/>
      <c r="AG109" s="217"/>
      <c r="AH109" s="217"/>
      <c r="AI109" s="217"/>
      <c r="AJ109" s="217"/>
      <c r="AK109" s="217"/>
      <c r="AL109" s="217"/>
      <c r="AM109" s="217"/>
      <c r="AN109" s="217"/>
      <c r="AO109" s="217"/>
      <c r="AP109" s="217"/>
      <c r="AQ109" s="217"/>
      <c r="AR109" s="217"/>
      <c r="AS109" s="217"/>
      <c r="AT109" s="217"/>
    </row>
    <row r="110" spans="1:46" s="216" customFormat="1" x14ac:dyDescent="0.25">
      <c r="A110" s="218">
        <v>13</v>
      </c>
      <c r="B110" s="95" t="e">
        <f>Y6</f>
        <v>#REF!</v>
      </c>
      <c r="C110" s="218"/>
      <c r="D110" s="745"/>
      <c r="E110" s="745"/>
      <c r="F110" s="769" t="e">
        <f>'02 CH'!#REF!</f>
        <v>#REF!</v>
      </c>
      <c r="G110" s="770" t="e">
        <f t="shared" si="26"/>
        <v>#REF!</v>
      </c>
      <c r="H110" s="800" t="e">
        <f>#REF!-F110</f>
        <v>#REF!</v>
      </c>
      <c r="I110" s="334"/>
      <c r="J110" s="334"/>
      <c r="K110" s="819"/>
      <c r="L110" s="811">
        <f t="shared" si="23"/>
        <v>0</v>
      </c>
      <c r="M110" s="834"/>
      <c r="N110" s="850"/>
      <c r="O110" s="866"/>
      <c r="P110" s="883"/>
      <c r="Q110" s="901"/>
      <c r="R110" s="819"/>
      <c r="S110" s="923"/>
      <c r="T110" s="866"/>
      <c r="U110" s="943"/>
      <c r="AB110" s="217"/>
      <c r="AC110" s="217"/>
      <c r="AD110" s="217"/>
      <c r="AE110" s="217"/>
      <c r="AF110" s="217"/>
      <c r="AG110" s="217"/>
      <c r="AH110" s="217"/>
      <c r="AI110" s="217"/>
      <c r="AJ110" s="217"/>
      <c r="AK110" s="217"/>
      <c r="AL110" s="217"/>
      <c r="AM110" s="217"/>
      <c r="AN110" s="217"/>
      <c r="AO110" s="217"/>
      <c r="AP110" s="217"/>
      <c r="AQ110" s="217"/>
      <c r="AR110" s="217"/>
      <c r="AS110" s="217"/>
      <c r="AT110" s="217"/>
    </row>
    <row r="111" spans="1:46" s="216" customFormat="1" x14ac:dyDescent="0.25">
      <c r="A111" s="218">
        <v>14</v>
      </c>
      <c r="B111" s="95" t="e">
        <f>Z6</f>
        <v>#REF!</v>
      </c>
      <c r="C111" s="218"/>
      <c r="D111" s="745"/>
      <c r="E111" s="745"/>
      <c r="F111" s="769" t="e">
        <f>'02 CH'!#REF!</f>
        <v>#REF!</v>
      </c>
      <c r="G111" s="770" t="e">
        <f t="shared" si="26"/>
        <v>#REF!</v>
      </c>
      <c r="H111" s="800" t="e">
        <f>#REF!-F111</f>
        <v>#REF!</v>
      </c>
      <c r="I111" s="334"/>
      <c r="J111" s="334"/>
      <c r="K111" s="819"/>
      <c r="L111" s="811">
        <f t="shared" si="23"/>
        <v>0</v>
      </c>
      <c r="M111" s="834"/>
      <c r="N111" s="850"/>
      <c r="O111" s="866"/>
      <c r="P111" s="883"/>
      <c r="Q111" s="901"/>
      <c r="R111" s="819"/>
      <c r="S111" s="923"/>
      <c r="T111" s="866"/>
      <c r="U111" s="943"/>
      <c r="AB111" s="217"/>
      <c r="AC111" s="217"/>
      <c r="AD111" s="217"/>
      <c r="AE111" s="217"/>
      <c r="AF111" s="217"/>
      <c r="AG111" s="217"/>
      <c r="AH111" s="217"/>
      <c r="AI111" s="217"/>
      <c r="AJ111" s="217"/>
      <c r="AK111" s="217"/>
      <c r="AL111" s="217"/>
      <c r="AM111" s="217"/>
      <c r="AN111" s="217"/>
      <c r="AO111" s="217"/>
      <c r="AP111" s="217"/>
      <c r="AQ111" s="217"/>
      <c r="AR111" s="217"/>
      <c r="AS111" s="217"/>
      <c r="AT111" s="217"/>
    </row>
    <row r="112" spans="1:46" s="216" customFormat="1" x14ac:dyDescent="0.25">
      <c r="A112" s="218">
        <v>15</v>
      </c>
      <c r="B112" s="95" t="e">
        <f>AA6</f>
        <v>#REF!</v>
      </c>
      <c r="C112" s="218"/>
      <c r="D112" s="745"/>
      <c r="E112" s="745"/>
      <c r="F112" s="769" t="e">
        <f>'02 CH'!#REF!</f>
        <v>#REF!</v>
      </c>
      <c r="G112" s="770" t="e">
        <f t="shared" si="26"/>
        <v>#REF!</v>
      </c>
      <c r="H112" s="800" t="e">
        <f>#REF!-F112</f>
        <v>#REF!</v>
      </c>
      <c r="I112" s="334"/>
      <c r="J112" s="334"/>
      <c r="K112" s="819"/>
      <c r="L112" s="811">
        <f t="shared" si="23"/>
        <v>0</v>
      </c>
      <c r="M112" s="834"/>
      <c r="N112" s="850"/>
      <c r="O112" s="866"/>
      <c r="P112" s="883"/>
      <c r="Q112" s="901"/>
      <c r="R112" s="819"/>
      <c r="S112" s="923"/>
      <c r="T112" s="866"/>
      <c r="U112" s="943"/>
      <c r="AB112" s="217"/>
      <c r="AC112" s="217"/>
      <c r="AD112" s="217"/>
      <c r="AE112" s="217"/>
      <c r="AF112" s="217"/>
      <c r="AG112" s="217"/>
      <c r="AH112" s="217"/>
      <c r="AI112" s="217"/>
      <c r="AJ112" s="217"/>
      <c r="AK112" s="217"/>
      <c r="AL112" s="217"/>
      <c r="AM112" s="217"/>
      <c r="AN112" s="217"/>
      <c r="AO112" s="217"/>
      <c r="AP112" s="217"/>
      <c r="AQ112" s="217"/>
      <c r="AR112" s="217"/>
      <c r="AS112" s="217"/>
      <c r="AT112" s="217"/>
    </row>
    <row r="113" spans="1:46" s="216" customFormat="1" x14ac:dyDescent="0.25">
      <c r="A113" s="218"/>
      <c r="B113" s="218"/>
      <c r="C113" s="218"/>
      <c r="D113" s="745"/>
      <c r="E113" s="745"/>
      <c r="F113" s="771" t="e">
        <f>SUM(F98:F112)</f>
        <v>#REF!</v>
      </c>
      <c r="G113" s="771" t="e">
        <f>SUM(G98:G112)</f>
        <v>#REF!</v>
      </c>
      <c r="H113" s="800" t="e">
        <f>#REF!-F113</f>
        <v>#REF!</v>
      </c>
      <c r="I113" s="334"/>
      <c r="J113" s="334"/>
      <c r="K113" s="819"/>
      <c r="L113" s="811">
        <f t="shared" si="23"/>
        <v>0</v>
      </c>
      <c r="M113" s="834"/>
      <c r="N113" s="850"/>
      <c r="O113" s="866"/>
      <c r="P113" s="883"/>
      <c r="Q113" s="901"/>
      <c r="R113" s="819"/>
      <c r="S113" s="923"/>
      <c r="T113" s="866"/>
      <c r="U113" s="943"/>
      <c r="AB113" s="217"/>
      <c r="AC113" s="217"/>
      <c r="AD113" s="217"/>
      <c r="AE113" s="217"/>
      <c r="AF113" s="217"/>
      <c r="AG113" s="217"/>
      <c r="AH113" s="217"/>
      <c r="AI113" s="217"/>
      <c r="AJ113" s="217"/>
      <c r="AK113" s="217"/>
      <c r="AL113" s="217"/>
      <c r="AM113" s="217"/>
      <c r="AN113" s="217"/>
      <c r="AO113" s="217"/>
      <c r="AP113" s="217"/>
      <c r="AQ113" s="217"/>
      <c r="AR113" s="217"/>
      <c r="AS113" s="217"/>
      <c r="AT113" s="217"/>
    </row>
    <row r="114" spans="1:46" x14ac:dyDescent="0.25">
      <c r="L114" s="811">
        <f t="shared" si="23"/>
        <v>0</v>
      </c>
    </row>
    <row r="117" spans="1:46" s="229" customFormat="1" ht="89.25" x14ac:dyDescent="0.25">
      <c r="B117" s="82"/>
      <c r="C117" s="82"/>
      <c r="D117" s="748"/>
      <c r="E117" s="748"/>
      <c r="F117" s="772" t="s">
        <v>267</v>
      </c>
      <c r="G117" s="772" t="s">
        <v>268</v>
      </c>
      <c r="H117" s="801"/>
      <c r="I117" s="802"/>
      <c r="J117" s="802"/>
      <c r="K117" s="822"/>
      <c r="L117" s="822"/>
      <c r="M117" s="837"/>
      <c r="N117" s="853"/>
      <c r="O117" s="869"/>
      <c r="P117" s="887"/>
      <c r="Q117" s="905"/>
      <c r="R117" s="822"/>
      <c r="S117" s="927"/>
      <c r="T117" s="869"/>
      <c r="U117" s="947"/>
      <c r="AB117" s="230"/>
      <c r="AC117" s="230"/>
      <c r="AD117" s="230"/>
      <c r="AE117" s="230"/>
      <c r="AF117" s="230"/>
      <c r="AG117" s="230"/>
      <c r="AH117" s="230"/>
      <c r="AI117" s="230"/>
      <c r="AJ117" s="230"/>
      <c r="AK117" s="230"/>
      <c r="AL117" s="230"/>
      <c r="AM117" s="230"/>
      <c r="AN117" s="230"/>
      <c r="AO117" s="230"/>
      <c r="AP117" s="230"/>
      <c r="AQ117" s="230"/>
      <c r="AR117" s="230"/>
      <c r="AS117" s="230"/>
      <c r="AT117" s="230"/>
    </row>
    <row r="118" spans="1:46" s="92" customFormat="1" ht="12.75" x14ac:dyDescent="0.2">
      <c r="B118" s="208" t="str">
        <f>B9</f>
        <v>Đất nông nghiệp</v>
      </c>
      <c r="C118" s="208"/>
      <c r="D118" s="749"/>
      <c r="E118" s="749"/>
      <c r="F118" s="773">
        <f>F9</f>
        <v>0</v>
      </c>
      <c r="G118" s="773">
        <f>I9</f>
        <v>78964.104772000006</v>
      </c>
      <c r="H118" s="603"/>
      <c r="I118" s="607"/>
      <c r="J118" s="607"/>
      <c r="K118" s="823"/>
      <c r="L118" s="823"/>
      <c r="M118" s="838"/>
      <c r="N118" s="854"/>
      <c r="O118" s="870"/>
      <c r="P118" s="888"/>
      <c r="Q118" s="906"/>
      <c r="R118" s="823"/>
      <c r="S118" s="928"/>
      <c r="T118" s="870"/>
      <c r="U118" s="948"/>
      <c r="AB118" s="144"/>
      <c r="AC118" s="144"/>
      <c r="AD118" s="144"/>
      <c r="AE118" s="144"/>
      <c r="AF118" s="144"/>
      <c r="AG118" s="144"/>
      <c r="AH118" s="144"/>
      <c r="AI118" s="144"/>
      <c r="AJ118" s="144"/>
      <c r="AK118" s="144"/>
      <c r="AL118" s="144"/>
      <c r="AM118" s="144"/>
      <c r="AN118" s="144"/>
      <c r="AO118" s="144"/>
      <c r="AP118" s="144"/>
      <c r="AQ118" s="144"/>
      <c r="AR118" s="144"/>
      <c r="AS118" s="144"/>
      <c r="AT118" s="144"/>
    </row>
    <row r="119" spans="1:46" s="92" customFormat="1" ht="12.75" x14ac:dyDescent="0.2">
      <c r="B119" s="208" t="str">
        <f>B21</f>
        <v>Đất phi nông nghiệp</v>
      </c>
      <c r="C119" s="208"/>
      <c r="D119" s="749"/>
      <c r="E119" s="749"/>
      <c r="F119" s="773">
        <f>F21</f>
        <v>0</v>
      </c>
      <c r="G119" s="773" t="e">
        <f>I21</f>
        <v>#REF!</v>
      </c>
      <c r="H119" s="603"/>
      <c r="I119" s="607"/>
      <c r="J119" s="607"/>
      <c r="K119" s="823"/>
      <c r="L119" s="823"/>
      <c r="M119" s="838"/>
      <c r="N119" s="854"/>
      <c r="O119" s="870"/>
      <c r="P119" s="888"/>
      <c r="Q119" s="906"/>
      <c r="R119" s="823"/>
      <c r="S119" s="928"/>
      <c r="T119" s="870"/>
      <c r="U119" s="948"/>
      <c r="AB119" s="144"/>
      <c r="AC119" s="144"/>
      <c r="AD119" s="144"/>
      <c r="AE119" s="144"/>
      <c r="AF119" s="144"/>
      <c r="AG119" s="144"/>
      <c r="AH119" s="144"/>
      <c r="AI119" s="144"/>
      <c r="AJ119" s="144"/>
      <c r="AK119" s="144"/>
      <c r="AL119" s="144"/>
      <c r="AM119" s="144"/>
      <c r="AN119" s="144"/>
      <c r="AO119" s="144"/>
      <c r="AP119" s="144"/>
      <c r="AQ119" s="144"/>
      <c r="AR119" s="144"/>
      <c r="AS119" s="144"/>
      <c r="AT119" s="144"/>
    </row>
    <row r="120" spans="1:46" s="92" customFormat="1" ht="12.75" x14ac:dyDescent="0.2">
      <c r="B120" s="208" t="str">
        <f>B59</f>
        <v>Đất chưa sử dụng</v>
      </c>
      <c r="C120" s="208"/>
      <c r="D120" s="749"/>
      <c r="E120" s="749"/>
      <c r="F120" s="773">
        <f>F59</f>
        <v>0</v>
      </c>
      <c r="G120" s="773">
        <f>I59</f>
        <v>2438.6249269999998</v>
      </c>
      <c r="H120" s="603"/>
      <c r="I120" s="607"/>
      <c r="J120" s="607"/>
      <c r="K120" s="823"/>
      <c r="L120" s="823"/>
      <c r="M120" s="838"/>
      <c r="N120" s="854"/>
      <c r="O120" s="870"/>
      <c r="P120" s="888"/>
      <c r="Q120" s="906"/>
      <c r="R120" s="823"/>
      <c r="S120" s="928"/>
      <c r="T120" s="870"/>
      <c r="U120" s="948"/>
      <c r="AB120" s="144"/>
      <c r="AC120" s="144"/>
      <c r="AD120" s="144"/>
      <c r="AE120" s="144"/>
      <c r="AF120" s="144"/>
      <c r="AG120" s="144"/>
      <c r="AH120" s="144"/>
      <c r="AI120" s="144"/>
      <c r="AJ120" s="144"/>
      <c r="AK120" s="144"/>
      <c r="AL120" s="144"/>
      <c r="AM120" s="144"/>
      <c r="AN120" s="144"/>
      <c r="AO120" s="144"/>
      <c r="AP120" s="144"/>
      <c r="AQ120" s="144"/>
      <c r="AR120" s="144"/>
      <c r="AS120" s="144"/>
      <c r="AT120" s="144"/>
    </row>
    <row r="121" spans="1:46" x14ac:dyDescent="0.25">
      <c r="D121" s="742">
        <v>2018</v>
      </c>
    </row>
    <row r="122" spans="1:46" s="92" customFormat="1" ht="12.75" x14ac:dyDescent="0.2">
      <c r="B122" s="92" t="str">
        <f>B9</f>
        <v>Đất nông nghiệp</v>
      </c>
      <c r="C122" s="92" t="str">
        <f>C9</f>
        <v>NNP</v>
      </c>
      <c r="D122" s="750">
        <f>D9</f>
        <v>79949.540271999998</v>
      </c>
      <c r="E122" s="742"/>
      <c r="F122" s="761"/>
      <c r="G122" s="761"/>
      <c r="H122" s="603"/>
      <c r="I122" s="607"/>
      <c r="J122" s="607"/>
      <c r="K122" s="823"/>
      <c r="L122" s="823"/>
      <c r="M122" s="838"/>
      <c r="N122" s="854"/>
      <c r="O122" s="870"/>
      <c r="P122" s="888"/>
      <c r="Q122" s="906"/>
      <c r="R122" s="823"/>
      <c r="S122" s="928"/>
      <c r="T122" s="870"/>
      <c r="U122" s="948"/>
      <c r="AB122" s="144"/>
      <c r="AC122" s="144"/>
      <c r="AD122" s="144"/>
      <c r="AE122" s="144"/>
      <c r="AF122" s="144"/>
      <c r="AG122" s="144"/>
      <c r="AH122" s="144"/>
      <c r="AI122" s="144"/>
      <c r="AJ122" s="144"/>
      <c r="AK122" s="144"/>
      <c r="AL122" s="144"/>
      <c r="AM122" s="144"/>
      <c r="AN122" s="144"/>
      <c r="AO122" s="144"/>
      <c r="AP122" s="144"/>
      <c r="AQ122" s="144"/>
      <c r="AR122" s="144"/>
      <c r="AS122" s="144"/>
      <c r="AT122" s="144"/>
    </row>
    <row r="123" spans="1:46" s="92" customFormat="1" ht="12.75" x14ac:dyDescent="0.2">
      <c r="B123" s="92" t="str">
        <f>B21</f>
        <v>Đất phi nông nghiệp</v>
      </c>
      <c r="C123" s="92" t="str">
        <f>C21</f>
        <v>PNN</v>
      </c>
      <c r="D123" s="750">
        <f>D21</f>
        <v>3943.4357470000004</v>
      </c>
      <c r="E123" s="742"/>
      <c r="F123" s="761"/>
      <c r="G123" s="761"/>
      <c r="H123" s="603"/>
      <c r="I123" s="607"/>
      <c r="J123" s="607"/>
      <c r="K123" s="823"/>
      <c r="L123" s="823"/>
      <c r="M123" s="838"/>
      <c r="N123" s="854"/>
      <c r="O123" s="870"/>
      <c r="P123" s="888"/>
      <c r="Q123" s="906"/>
      <c r="R123" s="823"/>
      <c r="S123" s="928"/>
      <c r="T123" s="870"/>
      <c r="U123" s="948"/>
      <c r="AB123" s="144"/>
      <c r="AC123" s="144"/>
      <c r="AD123" s="144"/>
      <c r="AE123" s="144"/>
      <c r="AF123" s="144"/>
      <c r="AG123" s="144"/>
      <c r="AH123" s="144"/>
      <c r="AI123" s="144"/>
      <c r="AJ123" s="144"/>
      <c r="AK123" s="144"/>
      <c r="AL123" s="144"/>
      <c r="AM123" s="144"/>
      <c r="AN123" s="144"/>
      <c r="AO123" s="144"/>
      <c r="AP123" s="144"/>
      <c r="AQ123" s="144"/>
      <c r="AR123" s="144"/>
      <c r="AS123" s="144"/>
      <c r="AT123" s="144"/>
    </row>
    <row r="124" spans="1:46" s="92" customFormat="1" ht="12.75" x14ac:dyDescent="0.2">
      <c r="B124" s="92" t="str">
        <f>B59</f>
        <v>Đất chưa sử dụng</v>
      </c>
      <c r="C124" s="92" t="str">
        <f>C59</f>
        <v>CSD</v>
      </c>
      <c r="D124" s="750">
        <f>D59</f>
        <v>2966.5649270000004</v>
      </c>
      <c r="E124" s="742"/>
      <c r="F124" s="761"/>
      <c r="G124" s="761"/>
      <c r="H124" s="603"/>
      <c r="I124" s="607"/>
      <c r="J124" s="607"/>
      <c r="K124" s="823"/>
      <c r="L124" s="823"/>
      <c r="M124" s="838"/>
      <c r="N124" s="854"/>
      <c r="O124" s="870"/>
      <c r="P124" s="888"/>
      <c r="Q124" s="906"/>
      <c r="R124" s="823"/>
      <c r="S124" s="928"/>
      <c r="T124" s="870"/>
      <c r="U124" s="948"/>
      <c r="AB124" s="144"/>
      <c r="AC124" s="144"/>
      <c r="AD124" s="144"/>
      <c r="AE124" s="144"/>
      <c r="AF124" s="144"/>
      <c r="AG124" s="144"/>
      <c r="AH124" s="144"/>
      <c r="AI124" s="144"/>
      <c r="AJ124" s="144"/>
      <c r="AK124" s="144"/>
      <c r="AL124" s="144"/>
      <c r="AM124" s="144"/>
      <c r="AN124" s="144"/>
      <c r="AO124" s="144"/>
      <c r="AP124" s="144"/>
      <c r="AQ124" s="144"/>
      <c r="AR124" s="144"/>
      <c r="AS124" s="144"/>
      <c r="AT124" s="144"/>
    </row>
  </sheetData>
  <mergeCells count="11">
    <mergeCell ref="A2:X2"/>
    <mergeCell ref="A3:X3"/>
    <mergeCell ref="A4:X4"/>
    <mergeCell ref="A5:A6"/>
    <mergeCell ref="B5:B6"/>
    <mergeCell ref="K5:L5"/>
    <mergeCell ref="C5:C6"/>
    <mergeCell ref="F5:G5"/>
    <mergeCell ref="M5:AA5"/>
    <mergeCell ref="H5:J5"/>
    <mergeCell ref="D5:E5"/>
  </mergeCells>
  <phoneticPr fontId="30" type="noConversion"/>
  <pageMargins left="0.2" right="0" top="0.3" bottom="0" header="0.05" footer="0.05"/>
  <pageSetup paperSize="8" scale="95"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85" zoomScaleNormal="85" workbookViewId="0">
      <selection activeCell="F16" sqref="F16"/>
    </sheetView>
  </sheetViews>
  <sheetFormatPr defaultColWidth="11.42578125" defaultRowHeight="15.75" x14ac:dyDescent="0.25"/>
  <cols>
    <col min="1" max="1" width="6.28515625" style="3" customWidth="1"/>
    <col min="2" max="2" width="34.7109375" style="3" customWidth="1"/>
    <col min="3" max="4" width="11" style="3" customWidth="1"/>
    <col min="5" max="6" width="11.42578125" style="3" customWidth="1"/>
    <col min="7" max="7" width="9.140625" style="3" customWidth="1"/>
    <col min="8" max="8" width="10.85546875" style="3" customWidth="1"/>
    <col min="9" max="9" width="9.140625" style="3" customWidth="1"/>
    <col min="10" max="10" width="8.28515625" style="3" customWidth="1"/>
    <col min="11" max="11" width="11.42578125" style="3" customWidth="1"/>
    <col min="12" max="12" width="10.28515625" style="3" customWidth="1"/>
    <col min="13" max="16384" width="11.42578125" style="3"/>
  </cols>
  <sheetData>
    <row r="1" spans="1:22" x14ac:dyDescent="0.25">
      <c r="A1" s="2" t="s">
        <v>6</v>
      </c>
    </row>
    <row r="2" spans="1:22" ht="23.25" x14ac:dyDescent="0.25">
      <c r="A2" s="1127" t="s">
        <v>342</v>
      </c>
      <c r="B2" s="1127"/>
      <c r="C2" s="1127"/>
      <c r="D2" s="1127"/>
      <c r="E2" s="1127"/>
      <c r="F2" s="1127"/>
      <c r="G2" s="1127"/>
      <c r="H2" s="1127"/>
      <c r="I2" s="1127"/>
      <c r="J2" s="1127"/>
      <c r="K2" s="1127"/>
      <c r="L2" s="1127"/>
      <c r="M2" s="1127"/>
      <c r="N2" s="1127"/>
      <c r="O2" s="1127"/>
      <c r="P2" s="1127"/>
      <c r="Q2" s="1127"/>
      <c r="R2" s="1127"/>
      <c r="S2" s="1127"/>
    </row>
    <row r="3" spans="1:22" ht="23.25" x14ac:dyDescent="0.25">
      <c r="A3" s="1127" t="s">
        <v>216</v>
      </c>
      <c r="B3" s="1127"/>
      <c r="C3" s="1127"/>
      <c r="D3" s="1127"/>
      <c r="E3" s="1127"/>
      <c r="F3" s="1127"/>
      <c r="G3" s="1127"/>
      <c r="H3" s="1127"/>
      <c r="I3" s="1127"/>
      <c r="J3" s="1127"/>
      <c r="K3" s="1127"/>
      <c r="L3" s="1127"/>
      <c r="M3" s="1127"/>
      <c r="N3" s="1127"/>
      <c r="O3" s="1127"/>
      <c r="P3" s="1127"/>
      <c r="Q3" s="1127"/>
      <c r="R3" s="1127"/>
      <c r="S3" s="1127"/>
    </row>
    <row r="4" spans="1:22" ht="19.5" thickBot="1" x14ac:dyDescent="0.3">
      <c r="A4" s="1128" t="str">
        <f>'02 CH'!A3:Q3</f>
        <v>CỦA HUYỆN IA PA - TỈNH GIA LAI</v>
      </c>
      <c r="B4" s="1128"/>
      <c r="C4" s="1128"/>
      <c r="D4" s="1128"/>
      <c r="E4" s="1128"/>
      <c r="F4" s="1128"/>
      <c r="G4" s="1128"/>
      <c r="H4" s="1128"/>
      <c r="I4" s="1128"/>
      <c r="J4" s="1128"/>
      <c r="K4" s="1128"/>
      <c r="L4" s="1128"/>
      <c r="M4" s="1128"/>
      <c r="N4" s="1128"/>
      <c r="O4" s="1128"/>
      <c r="P4" s="1128"/>
      <c r="Q4" s="1128"/>
      <c r="R4" s="1128"/>
      <c r="S4" s="1128"/>
    </row>
    <row r="5" spans="1:22" hidden="1" x14ac:dyDescent="0.25">
      <c r="A5" s="1132" t="s">
        <v>16</v>
      </c>
      <c r="B5" s="1132"/>
      <c r="C5" s="1132"/>
      <c r="D5" s="1132"/>
      <c r="E5" s="1132"/>
      <c r="F5" s="1132"/>
      <c r="G5" s="1132"/>
      <c r="H5" s="1132"/>
      <c r="I5" s="1132"/>
      <c r="J5" s="1132"/>
      <c r="K5" s="1132"/>
      <c r="L5" s="1132"/>
      <c r="M5" s="1132"/>
      <c r="N5" s="1132"/>
      <c r="O5" s="1132"/>
      <c r="P5" s="1132"/>
      <c r="Q5" s="1132"/>
    </row>
    <row r="6" spans="1:22" s="14" customFormat="1" ht="22.5" customHeight="1" x14ac:dyDescent="0.25">
      <c r="A6" s="1133" t="s">
        <v>0</v>
      </c>
      <c r="B6" s="1135" t="s">
        <v>17</v>
      </c>
      <c r="C6" s="1135" t="s">
        <v>18</v>
      </c>
      <c r="D6" s="1135" t="s">
        <v>217</v>
      </c>
      <c r="E6" s="1129" t="s">
        <v>110</v>
      </c>
      <c r="F6" s="1130"/>
      <c r="G6" s="1130"/>
      <c r="H6" s="1130"/>
      <c r="I6" s="1130"/>
      <c r="J6" s="1130"/>
      <c r="K6" s="1130"/>
      <c r="L6" s="1130"/>
      <c r="M6" s="1130"/>
      <c r="N6" s="1130"/>
      <c r="O6" s="1130"/>
      <c r="P6" s="1130"/>
      <c r="Q6" s="1130"/>
      <c r="R6" s="1130"/>
      <c r="S6" s="1131"/>
    </row>
    <row r="7" spans="1:22" s="14" customFormat="1" ht="30" x14ac:dyDescent="0.25">
      <c r="A7" s="1134"/>
      <c r="B7" s="1136"/>
      <c r="C7" s="1136"/>
      <c r="D7" s="1136"/>
      <c r="E7" s="17" t="str">
        <f>'02 CH'!I6</f>
        <v>Xã Ia Trốk</v>
      </c>
      <c r="F7" s="17" t="str">
        <f>'02 CH'!J6</f>
        <v>Xã Ia Mrơn</v>
      </c>
      <c r="G7" s="17" t="str">
        <f>'02 CH'!K6</f>
        <v>Xã Kim Tân</v>
      </c>
      <c r="H7" s="17" t="str">
        <f>'02 CH'!L6</f>
        <v>Xã Chư Răng</v>
      </c>
      <c r="I7" s="17" t="str">
        <f>'02 CH'!M6</f>
        <v>Xã Pờ Tó</v>
      </c>
      <c r="J7" s="17" t="str">
        <f>'02 CH'!N6</f>
        <v>Xã Ia Broai</v>
      </c>
      <c r="K7" s="17" t="str">
        <f>'02 CH'!O6</f>
        <v>Xã Ia Tul</v>
      </c>
      <c r="L7" s="17" t="str">
        <f>'02 CH'!P6</f>
        <v>Xã Ia KDăm</v>
      </c>
      <c r="M7" s="17" t="str">
        <f>'02 CH'!Q6</f>
        <v>Xã Chư Mố</v>
      </c>
      <c r="N7" s="17" t="e">
        <f>'02 CH'!#REF!</f>
        <v>#REF!</v>
      </c>
      <c r="O7" s="17" t="e">
        <f>'02 CH'!#REF!</f>
        <v>#REF!</v>
      </c>
      <c r="P7" s="17" t="e">
        <f>'02 CH'!#REF!</f>
        <v>#REF!</v>
      </c>
      <c r="Q7" s="17" t="e">
        <f>'02 CH'!#REF!</f>
        <v>#REF!</v>
      </c>
      <c r="R7" s="17" t="e">
        <f>'02 CH'!#REF!</f>
        <v>#REF!</v>
      </c>
      <c r="S7" s="29" t="e">
        <f>'02 CH'!#REF!</f>
        <v>#REF!</v>
      </c>
    </row>
    <row r="8" spans="1:22" s="26" customFormat="1" ht="11.25" x14ac:dyDescent="0.2">
      <c r="A8" s="30" t="s">
        <v>190</v>
      </c>
      <c r="B8" s="23" t="s">
        <v>191</v>
      </c>
      <c r="C8" s="23" t="s">
        <v>192</v>
      </c>
      <c r="D8" s="24" t="s">
        <v>21</v>
      </c>
      <c r="E8" s="23" t="s">
        <v>175</v>
      </c>
      <c r="F8" s="23" t="s">
        <v>176</v>
      </c>
      <c r="G8" s="23" t="s">
        <v>177</v>
      </c>
      <c r="H8" s="23" t="s">
        <v>178</v>
      </c>
      <c r="I8" s="23" t="s">
        <v>179</v>
      </c>
      <c r="J8" s="23" t="s">
        <v>180</v>
      </c>
      <c r="K8" s="23" t="s">
        <v>181</v>
      </c>
      <c r="L8" s="23" t="s">
        <v>182</v>
      </c>
      <c r="M8" s="23" t="s">
        <v>183</v>
      </c>
      <c r="N8" s="23" t="s">
        <v>184</v>
      </c>
      <c r="O8" s="23" t="s">
        <v>185</v>
      </c>
      <c r="P8" s="23" t="s">
        <v>186</v>
      </c>
      <c r="Q8" s="23" t="s">
        <v>187</v>
      </c>
      <c r="R8" s="23" t="s">
        <v>188</v>
      </c>
      <c r="S8" s="31" t="s">
        <v>189</v>
      </c>
      <c r="T8" s="25"/>
      <c r="U8" s="25"/>
      <c r="V8" s="25"/>
    </row>
    <row r="9" spans="1:22" s="14" customFormat="1" ht="30" x14ac:dyDescent="0.25">
      <c r="A9" s="32">
        <v>1</v>
      </c>
      <c r="B9" s="28" t="s">
        <v>121</v>
      </c>
      <c r="C9" s="96" t="s">
        <v>122</v>
      </c>
      <c r="D9" s="51">
        <f>SUM(E9:S9)</f>
        <v>1507.9855000000002</v>
      </c>
      <c r="E9" s="51">
        <f>SUM(E10:E19)-E11</f>
        <v>19.611500000000003</v>
      </c>
      <c r="F9" s="51">
        <f t="shared" ref="F9:S9" si="0">SUM(F10:F19)-F11</f>
        <v>42.901499999999999</v>
      </c>
      <c r="G9" s="51">
        <f t="shared" si="0"/>
        <v>318.66649999999998</v>
      </c>
      <c r="H9" s="51">
        <f t="shared" si="0"/>
        <v>225.25150000000002</v>
      </c>
      <c r="I9" s="51">
        <f t="shared" si="0"/>
        <v>238.94150000000002</v>
      </c>
      <c r="J9" s="51">
        <f t="shared" si="0"/>
        <v>59.458166666666671</v>
      </c>
      <c r="K9" s="51">
        <f t="shared" si="0"/>
        <v>261.07816666666668</v>
      </c>
      <c r="L9" s="51">
        <f t="shared" si="0"/>
        <v>222.74016666666668</v>
      </c>
      <c r="M9" s="51">
        <f t="shared" si="0"/>
        <v>119.3365</v>
      </c>
      <c r="N9" s="51">
        <f t="shared" si="0"/>
        <v>0</v>
      </c>
      <c r="O9" s="51">
        <f t="shared" si="0"/>
        <v>0</v>
      </c>
      <c r="P9" s="51">
        <f t="shared" si="0"/>
        <v>0</v>
      </c>
      <c r="Q9" s="51">
        <f t="shared" si="0"/>
        <v>0</v>
      </c>
      <c r="R9" s="51">
        <f t="shared" si="0"/>
        <v>0</v>
      </c>
      <c r="S9" s="52">
        <f t="shared" si="0"/>
        <v>0</v>
      </c>
    </row>
    <row r="10" spans="1:22" s="14" customFormat="1" ht="15" x14ac:dyDescent="0.25">
      <c r="A10" s="33">
        <v>1.1000000000000001</v>
      </c>
      <c r="B10" s="15" t="s">
        <v>24</v>
      </c>
      <c r="C10" s="41" t="s">
        <v>123</v>
      </c>
      <c r="D10" s="60">
        <f t="shared" ref="D10:D40" si="1">SUM(E10:S10)</f>
        <v>8.4</v>
      </c>
      <c r="E10" s="17">
        <f>'[1]1_Xa Ia Trok'!$P$9</f>
        <v>0.05</v>
      </c>
      <c r="F10" s="17">
        <f>'[1]2_Xa Ia Mron'!$P$9</f>
        <v>3.2399999999999998</v>
      </c>
      <c r="G10" s="17">
        <f>'[1]3_Xa Kim Tan'!$P$9</f>
        <v>0.03</v>
      </c>
      <c r="H10" s="17">
        <f>'[1]4_Xa Chu Rang'!$P$9</f>
        <v>0.03</v>
      </c>
      <c r="I10" s="17">
        <f>'[1]5_Xa Po To'!$P$9</f>
        <v>1.43</v>
      </c>
      <c r="J10" s="17">
        <f>'[1]6_Xa Ia Broai'!$P$9</f>
        <v>1.1966666666666668</v>
      </c>
      <c r="K10" s="17">
        <f>'[1]7_Xa Ia Tul'!$P$9</f>
        <v>1.1966666666666668</v>
      </c>
      <c r="L10" s="17">
        <f>'[1]9_Xa Ia KDam'!$P$9</f>
        <v>1.1966666666666668</v>
      </c>
      <c r="M10" s="17">
        <f>'[1]8_Xa Chu Mo'!$P$9</f>
        <v>0.03</v>
      </c>
      <c r="N10" s="17">
        <f>'[1]10_Off'!$P$9</f>
        <v>0</v>
      </c>
      <c r="O10" s="17">
        <f>'[1]11_Off'!$P$9</f>
        <v>0</v>
      </c>
      <c r="P10" s="17">
        <f>'[1]12_Off'!$P$9</f>
        <v>0</v>
      </c>
      <c r="Q10" s="17">
        <f>'[1]13_Off'!$P$9</f>
        <v>0</v>
      </c>
      <c r="R10" s="17">
        <f>'[1]14_Off'!$P$9</f>
        <v>0</v>
      </c>
      <c r="S10" s="29">
        <f>'[1]15_Off'!$P$9</f>
        <v>0</v>
      </c>
    </row>
    <row r="11" spans="1:22" s="422" customFormat="1" ht="15" x14ac:dyDescent="0.25">
      <c r="A11" s="418"/>
      <c r="B11" s="20" t="s">
        <v>26</v>
      </c>
      <c r="C11" s="21" t="s">
        <v>124</v>
      </c>
      <c r="D11" s="419">
        <f t="shared" si="1"/>
        <v>0</v>
      </c>
      <c r="E11" s="17">
        <f>'[1]1_Xa Ia Trok'!$P$10</f>
        <v>0</v>
      </c>
      <c r="F11" s="420">
        <f>'[1]2_Xa Ia Mron'!$P$10</f>
        <v>0</v>
      </c>
      <c r="G11" s="420">
        <f>'[1]3_Xa Kim Tan'!$P$10</f>
        <v>0</v>
      </c>
      <c r="H11" s="420">
        <f>'[1]4_Xa Chu Rang'!$P$10</f>
        <v>0</v>
      </c>
      <c r="I11" s="420">
        <f>'[1]5_Xa Po To'!$P$10</f>
        <v>0</v>
      </c>
      <c r="J11" s="420">
        <f>'[1]6_Xa Ia Broai'!$P$10</f>
        <v>0</v>
      </c>
      <c r="K11" s="420">
        <f>'[1]7_Xa Ia Tul'!$P$10</f>
        <v>0</v>
      </c>
      <c r="L11" s="420">
        <f>'[1]9_Xa Ia KDam'!$P$10</f>
        <v>0</v>
      </c>
      <c r="M11" s="420">
        <f>'[1]8_Xa Chu Mo'!$P$10</f>
        <v>0</v>
      </c>
      <c r="N11" s="420">
        <f>'[1]10_Off'!$P$10</f>
        <v>0</v>
      </c>
      <c r="O11" s="420">
        <f>'[1]11_Off'!$P$10</f>
        <v>0</v>
      </c>
      <c r="P11" s="420">
        <f>'[1]12_Off'!$P$10</f>
        <v>0</v>
      </c>
      <c r="Q11" s="420">
        <f>'[1]13_Off'!$P$10</f>
        <v>0</v>
      </c>
      <c r="R11" s="420">
        <f>'[1]14_Off'!$P$10</f>
        <v>0</v>
      </c>
      <c r="S11" s="421">
        <f>'[1]15_Off'!$P$10</f>
        <v>0</v>
      </c>
    </row>
    <row r="12" spans="1:22" s="14" customFormat="1" ht="15" x14ac:dyDescent="0.25">
      <c r="A12" s="33">
        <v>1.2</v>
      </c>
      <c r="B12" s="15" t="s">
        <v>28</v>
      </c>
      <c r="C12" s="41" t="s">
        <v>125</v>
      </c>
      <c r="D12" s="60">
        <f t="shared" si="1"/>
        <v>1259.902</v>
      </c>
      <c r="E12" s="17">
        <f>'[1]1_Xa Ia Trok'!$P$11</f>
        <v>15.13</v>
      </c>
      <c r="F12" s="17">
        <f>'[1]2_Xa Ia Mron'!$P$11</f>
        <v>34.9</v>
      </c>
      <c r="G12" s="17">
        <f>'[1]3_Xa Kim Tan'!$P$11</f>
        <v>279.17500000000001</v>
      </c>
      <c r="H12" s="17">
        <f>'[1]4_Xa Chu Rang'!$P$11</f>
        <v>212.28000000000003</v>
      </c>
      <c r="I12" s="17">
        <f>'[1]5_Xa Po To'!$P$11</f>
        <v>223.07000000000002</v>
      </c>
      <c r="J12" s="17">
        <f>'[1]6_Xa Ia Broai'!$P$11</f>
        <v>57.180000000000007</v>
      </c>
      <c r="K12" s="17">
        <f>'[1]7_Xa Ia Tul'!$P$11</f>
        <v>220.94000000000003</v>
      </c>
      <c r="L12" s="17">
        <f>'[1]9_Xa Ia KDam'!$P$11</f>
        <v>121.762</v>
      </c>
      <c r="M12" s="17">
        <f>'[1]8_Xa Chu Mo'!$P$11</f>
        <v>95.464999999999989</v>
      </c>
      <c r="N12" s="17">
        <f>'[1]10_Off'!$P$11</f>
        <v>0</v>
      </c>
      <c r="O12" s="17">
        <f>'[1]11_Off'!$P$11</f>
        <v>0</v>
      </c>
      <c r="P12" s="17">
        <f>'[1]12_Off'!$P$11</f>
        <v>0</v>
      </c>
      <c r="Q12" s="17">
        <f>'[1]13_Off'!$P$11</f>
        <v>0</v>
      </c>
      <c r="R12" s="17">
        <f>'[1]14_Off'!$P$11</f>
        <v>0</v>
      </c>
      <c r="S12" s="29">
        <f>'[1]15_Off'!$P$11</f>
        <v>0</v>
      </c>
    </row>
    <row r="13" spans="1:22" s="14" customFormat="1" ht="15" x14ac:dyDescent="0.25">
      <c r="A13" s="33">
        <v>1.3</v>
      </c>
      <c r="B13" s="15" t="s">
        <v>30</v>
      </c>
      <c r="C13" s="41" t="s">
        <v>126</v>
      </c>
      <c r="D13" s="60">
        <f t="shared" si="1"/>
        <v>91.98</v>
      </c>
      <c r="E13" s="17">
        <f>'[1]1_Xa Ia Trok'!$P$12</f>
        <v>4.38</v>
      </c>
      <c r="F13" s="17">
        <f>'[1]2_Xa Ia Mron'!$P$12</f>
        <v>4.76</v>
      </c>
      <c r="G13" s="17">
        <f>'[1]3_Xa Kim Tan'!$P$12</f>
        <v>37.46</v>
      </c>
      <c r="H13" s="17">
        <f>'[1]4_Xa Chu Rang'!$P$12</f>
        <v>12.940000000000001</v>
      </c>
      <c r="I13" s="17">
        <f>'[1]5_Xa Po To'!$P$12</f>
        <v>14.440000000000001</v>
      </c>
      <c r="J13" s="17">
        <f>'[1]6_Xa Ia Broai'!$P$12</f>
        <v>1.08</v>
      </c>
      <c r="K13" s="17">
        <f>'[1]7_Xa Ia Tul'!$P$12</f>
        <v>6.9399999999999995</v>
      </c>
      <c r="L13" s="17">
        <f>'[1]9_Xa Ia KDam'!$P$12</f>
        <v>2.0799999999999996</v>
      </c>
      <c r="M13" s="17">
        <f>'[1]8_Xa Chu Mo'!$P$12</f>
        <v>7.8999999999999995</v>
      </c>
      <c r="N13" s="17">
        <f>'[1]10_Off'!$P$12</f>
        <v>0</v>
      </c>
      <c r="O13" s="17">
        <f>'[1]11_Off'!$P$12</f>
        <v>0</v>
      </c>
      <c r="P13" s="17">
        <f>'[1]12_Off'!$P$12</f>
        <v>0</v>
      </c>
      <c r="Q13" s="17">
        <f>'[1]13_Off'!$P$12</f>
        <v>0</v>
      </c>
      <c r="R13" s="17">
        <f>'[1]14_Off'!$P$12</f>
        <v>0</v>
      </c>
      <c r="S13" s="29">
        <f>'[1]15_Off'!$P$12</f>
        <v>0</v>
      </c>
    </row>
    <row r="14" spans="1:22" s="14" customFormat="1" ht="15" x14ac:dyDescent="0.25">
      <c r="A14" s="33">
        <v>1.4</v>
      </c>
      <c r="B14" s="15" t="s">
        <v>32</v>
      </c>
      <c r="C14" s="41" t="s">
        <v>127</v>
      </c>
      <c r="D14" s="60">
        <f t="shared" si="1"/>
        <v>0</v>
      </c>
      <c r="E14" s="17">
        <f>'[1]1_Xa Ia Trok'!$P$13</f>
        <v>0</v>
      </c>
      <c r="F14" s="17">
        <f>'[1]2_Xa Ia Mron'!$P$13</f>
        <v>0</v>
      </c>
      <c r="G14" s="17">
        <f>'[1]3_Xa Kim Tan'!$P$13</f>
        <v>0</v>
      </c>
      <c r="H14" s="17">
        <f>'[1]4_Xa Chu Rang'!$P$13</f>
        <v>0</v>
      </c>
      <c r="I14" s="17">
        <f>'[1]5_Xa Po To'!$P$13</f>
        <v>0</v>
      </c>
      <c r="J14" s="17">
        <f>'[1]6_Xa Ia Broai'!$P$13</f>
        <v>0</v>
      </c>
      <c r="K14" s="17">
        <f>'[1]7_Xa Ia Tul'!$P$13</f>
        <v>0</v>
      </c>
      <c r="L14" s="17">
        <f>'[1]9_Xa Ia KDam'!$P$13</f>
        <v>0</v>
      </c>
      <c r="M14" s="17">
        <f>'[1]8_Xa Chu Mo'!$P$13</f>
        <v>0</v>
      </c>
      <c r="N14" s="17">
        <f>'[1]10_Off'!$P$13</f>
        <v>0</v>
      </c>
      <c r="O14" s="17">
        <f>'[1]11_Off'!$P$13</f>
        <v>0</v>
      </c>
      <c r="P14" s="17">
        <f>'[1]12_Off'!$P$13</f>
        <v>0</v>
      </c>
      <c r="Q14" s="17">
        <f>'[1]13_Off'!$P$13</f>
        <v>0</v>
      </c>
      <c r="R14" s="17">
        <f>'[1]14_Off'!$P$13</f>
        <v>0</v>
      </c>
      <c r="S14" s="29">
        <f>'[1]15_Off'!$P$13</f>
        <v>0</v>
      </c>
    </row>
    <row r="15" spans="1:22" s="14" customFormat="1" ht="15" hidden="1" x14ac:dyDescent="0.25">
      <c r="A15" s="33">
        <v>1.5</v>
      </c>
      <c r="B15" s="15" t="s">
        <v>34</v>
      </c>
      <c r="C15" s="41" t="s">
        <v>128</v>
      </c>
      <c r="D15" s="60">
        <f t="shared" si="1"/>
        <v>0.05</v>
      </c>
      <c r="E15" s="17">
        <f>'[1]1_Xa Ia Trok'!$P$9</f>
        <v>0.05</v>
      </c>
      <c r="F15" s="17">
        <f>'[1]2_Xa Ia Mron'!$P$14</f>
        <v>0</v>
      </c>
      <c r="G15" s="17">
        <f>'[1]3_Xa Kim Tan'!$P$14</f>
        <v>0</v>
      </c>
      <c r="H15" s="17">
        <f>'[1]4_Xa Chu Rang'!$P$14</f>
        <v>0</v>
      </c>
      <c r="I15" s="17">
        <f>'[1]5_Xa Po To'!$P$14</f>
        <v>0</v>
      </c>
      <c r="J15" s="17">
        <f>'[1]6_Xa Ia Broai'!$P$14</f>
        <v>0</v>
      </c>
      <c r="K15" s="17">
        <f>'[1]7_Xa Ia Tul'!$P$14</f>
        <v>0</v>
      </c>
      <c r="L15" s="17">
        <f>'[1]9_Xa Ia KDam'!$P$14</f>
        <v>0</v>
      </c>
      <c r="M15" s="17">
        <f>'[1]8_Xa Chu Mo'!$P$14</f>
        <v>0</v>
      </c>
      <c r="N15" s="17">
        <f>'[1]10_Off'!$P$14</f>
        <v>0</v>
      </c>
      <c r="O15" s="17">
        <f>'[1]11_Off'!$P$14</f>
        <v>0</v>
      </c>
      <c r="P15" s="17">
        <f>'[1]12_Off'!$P$14</f>
        <v>0</v>
      </c>
      <c r="Q15" s="17">
        <f>'[1]13_Off'!$P$14</f>
        <v>0</v>
      </c>
      <c r="R15" s="17">
        <f>'[1]14_Off'!$P$14</f>
        <v>0</v>
      </c>
      <c r="S15" s="29">
        <f>'[1]15_Off'!$P$14</f>
        <v>0</v>
      </c>
    </row>
    <row r="16" spans="1:22" s="14" customFormat="1" ht="15" x14ac:dyDescent="0.25">
      <c r="A16" s="33">
        <v>1.6</v>
      </c>
      <c r="B16" s="15" t="s">
        <v>36</v>
      </c>
      <c r="C16" s="41" t="s">
        <v>129</v>
      </c>
      <c r="D16" s="60">
        <f t="shared" si="1"/>
        <v>145.65200000000002</v>
      </c>
      <c r="E16" s="17">
        <f>'[1]1_Xa Ia Trok'!$P$14</f>
        <v>0</v>
      </c>
      <c r="F16" s="17">
        <f>'[1]2_Xa Ia Mron'!$P$15</f>
        <v>1.5E-3</v>
      </c>
      <c r="G16" s="17">
        <f>'[1]3_Xa Kim Tan'!$P$15</f>
        <v>1.5E-3</v>
      </c>
      <c r="H16" s="17">
        <f>'[1]4_Xa Chu Rang'!$P$15</f>
        <v>1.5E-3</v>
      </c>
      <c r="I16" s="17">
        <f>'[1]5_Xa Po To'!$P$15</f>
        <v>1.5E-3</v>
      </c>
      <c r="J16" s="17">
        <f>'[1]6_Xa Ia Broai'!$P$15</f>
        <v>1.5E-3</v>
      </c>
      <c r="K16" s="17">
        <f>'[1]7_Xa Ia Tul'!$P$15</f>
        <v>32.0015</v>
      </c>
      <c r="L16" s="17">
        <f>'[1]9_Xa Ia KDam'!$P$15</f>
        <v>97.70150000000001</v>
      </c>
      <c r="M16" s="17">
        <f>'[1]8_Xa Chu Mo'!$P$15</f>
        <v>15.9415</v>
      </c>
      <c r="N16" s="17">
        <f>'[1]10_Off'!$P$15</f>
        <v>0</v>
      </c>
      <c r="O16" s="17">
        <f>'[1]11_Off'!$P$15</f>
        <v>0</v>
      </c>
      <c r="P16" s="17">
        <f>'[1]12_Off'!$P$15</f>
        <v>0</v>
      </c>
      <c r="Q16" s="17">
        <f>'[1]13_Off'!$P$15</f>
        <v>0</v>
      </c>
      <c r="R16" s="17">
        <f>'[1]14_Off'!$P$15</f>
        <v>0</v>
      </c>
      <c r="S16" s="29">
        <f>'[1]15_Off'!$P$15</f>
        <v>0</v>
      </c>
    </row>
    <row r="17" spans="1:19" s="14" customFormat="1" ht="15" x14ac:dyDescent="0.25">
      <c r="A17" s="33">
        <v>1.7</v>
      </c>
      <c r="B17" s="15" t="s">
        <v>38</v>
      </c>
      <c r="C17" s="41" t="s">
        <v>130</v>
      </c>
      <c r="D17" s="60">
        <f t="shared" si="1"/>
        <v>2.0015000000000001</v>
      </c>
      <c r="E17" s="17">
        <f>'[1]1_Xa Ia Trok'!$P$15</f>
        <v>1.5E-3</v>
      </c>
      <c r="F17" s="17">
        <f>'[1]2_Xa Ia Mron'!$P$16</f>
        <v>0</v>
      </c>
      <c r="G17" s="17">
        <f>'[1]3_Xa Kim Tan'!$P$16</f>
        <v>2</v>
      </c>
      <c r="H17" s="17">
        <f>'[1]4_Xa Chu Rang'!$P$16</f>
        <v>0</v>
      </c>
      <c r="I17" s="17">
        <f>'[1]5_Xa Po To'!$P$16</f>
        <v>0</v>
      </c>
      <c r="J17" s="17">
        <f>'[1]6_Xa Ia Broai'!$P$16</f>
        <v>0</v>
      </c>
      <c r="K17" s="17">
        <f>'[1]7_Xa Ia Tul'!$P$16</f>
        <v>0</v>
      </c>
      <c r="L17" s="17">
        <f>'[1]9_Xa Ia KDam'!$P$16</f>
        <v>0</v>
      </c>
      <c r="M17" s="17">
        <f>'[1]8_Xa Chu Mo'!$P$16</f>
        <v>0</v>
      </c>
      <c r="N17" s="17">
        <f>'[1]10_Off'!$P$16</f>
        <v>0</v>
      </c>
      <c r="O17" s="17">
        <f>'[1]11_Off'!$P$16</f>
        <v>0</v>
      </c>
      <c r="P17" s="17">
        <f>'[1]12_Off'!$P$16</f>
        <v>0</v>
      </c>
      <c r="Q17" s="17">
        <f>'[1]13_Off'!$P$16</f>
        <v>0</v>
      </c>
      <c r="R17" s="17">
        <f>'[1]14_Off'!$P$16</f>
        <v>0</v>
      </c>
      <c r="S17" s="29">
        <f>'[1]15_Off'!$P$16</f>
        <v>0</v>
      </c>
    </row>
    <row r="18" spans="1:19" s="14" customFormat="1" ht="15" hidden="1" x14ac:dyDescent="0.25">
      <c r="A18" s="33">
        <v>1.8</v>
      </c>
      <c r="B18" s="15" t="s">
        <v>40</v>
      </c>
      <c r="C18" s="41" t="s">
        <v>131</v>
      </c>
      <c r="D18" s="60">
        <f t="shared" si="1"/>
        <v>0</v>
      </c>
      <c r="E18" s="17">
        <f>'[1]1_Xa Ia Trok'!$P$17</f>
        <v>0</v>
      </c>
      <c r="F18" s="17">
        <f>'[1]2_Xa Ia Mron'!$P$17</f>
        <v>0</v>
      </c>
      <c r="G18" s="17">
        <f>'[1]3_Xa Kim Tan'!$P$17</f>
        <v>0</v>
      </c>
      <c r="H18" s="17">
        <f>'[1]4_Xa Chu Rang'!$P$17</f>
        <v>0</v>
      </c>
      <c r="I18" s="17">
        <f>'[1]5_Xa Po To'!$P$17</f>
        <v>0</v>
      </c>
      <c r="J18" s="17">
        <f>'[1]6_Xa Ia Broai'!$P$17</f>
        <v>0</v>
      </c>
      <c r="K18" s="17">
        <f>'[1]7_Xa Ia Tul'!$P$17</f>
        <v>0</v>
      </c>
      <c r="L18" s="17">
        <f>'[1]9_Xa Ia KDam'!$P$17</f>
        <v>0</v>
      </c>
      <c r="M18" s="17">
        <f>'[1]8_Xa Chu Mo'!$P$17</f>
        <v>0</v>
      </c>
      <c r="N18" s="17">
        <f>'[1]10_Off'!$P$17</f>
        <v>0</v>
      </c>
      <c r="O18" s="17">
        <f>'[1]11_Off'!$P$17</f>
        <v>0</v>
      </c>
      <c r="P18" s="17">
        <f>'[1]12_Off'!$P$17</f>
        <v>0</v>
      </c>
      <c r="Q18" s="17">
        <f>'[1]13_Off'!$P$17</f>
        <v>0</v>
      </c>
      <c r="R18" s="17">
        <f>'[1]14_Off'!$P$17</f>
        <v>0</v>
      </c>
      <c r="S18" s="29">
        <f>'[1]15_Off'!$P$17</f>
        <v>0</v>
      </c>
    </row>
    <row r="19" spans="1:19" s="14" customFormat="1" ht="15" hidden="1" x14ac:dyDescent="0.25">
      <c r="A19" s="33">
        <v>1.9</v>
      </c>
      <c r="B19" s="15" t="s">
        <v>42</v>
      </c>
      <c r="C19" s="41" t="s">
        <v>132</v>
      </c>
      <c r="D19" s="60">
        <f t="shared" si="1"/>
        <v>0</v>
      </c>
      <c r="E19" s="17">
        <f>'[1]1_Xa Ia Trok'!$P$18</f>
        <v>0</v>
      </c>
      <c r="F19" s="17">
        <f>'[1]2_Xa Ia Mron'!$P$18</f>
        <v>0</v>
      </c>
      <c r="G19" s="17">
        <f>'[1]3_Xa Kim Tan'!$P$18</f>
        <v>0</v>
      </c>
      <c r="H19" s="17">
        <f>'[1]4_Xa Chu Rang'!$P$18</f>
        <v>0</v>
      </c>
      <c r="I19" s="17">
        <f>'[1]5_Xa Po To'!$P$18</f>
        <v>0</v>
      </c>
      <c r="J19" s="17">
        <f>'[1]6_Xa Ia Broai'!$P$18</f>
        <v>0</v>
      </c>
      <c r="K19" s="17">
        <f>'[1]7_Xa Ia Tul'!$P$18</f>
        <v>0</v>
      </c>
      <c r="L19" s="17">
        <f>'[1]9_Xa Ia KDam'!$P$18</f>
        <v>0</v>
      </c>
      <c r="M19" s="17">
        <f>'[1]8_Xa Chu Mo'!$P$18</f>
        <v>0</v>
      </c>
      <c r="N19" s="17">
        <f>'[1]10_Off'!$P$18</f>
        <v>0</v>
      </c>
      <c r="O19" s="17">
        <f>'[1]11_Off'!$P$18</f>
        <v>0</v>
      </c>
      <c r="P19" s="17">
        <f>'[1]12_Off'!$P$18</f>
        <v>0</v>
      </c>
      <c r="Q19" s="17">
        <f>'[1]13_Off'!$P$18</f>
        <v>0</v>
      </c>
      <c r="R19" s="17">
        <f>'[1]14_Off'!$P$18</f>
        <v>0</v>
      </c>
      <c r="S19" s="29">
        <f>'[1]15_Off'!$P$18</f>
        <v>0</v>
      </c>
    </row>
    <row r="20" spans="1:19" s="14" customFormat="1" ht="30" x14ac:dyDescent="0.25">
      <c r="A20" s="32">
        <v>2</v>
      </c>
      <c r="B20" s="28" t="s">
        <v>133</v>
      </c>
      <c r="C20" s="96"/>
      <c r="D20" s="51">
        <f t="shared" si="1"/>
        <v>360.12</v>
      </c>
      <c r="E20" s="51">
        <f>SUM(E22:E40)</f>
        <v>25</v>
      </c>
      <c r="F20" s="51">
        <f t="shared" ref="F20:S20" si="2">SUM(F22:F40)</f>
        <v>35</v>
      </c>
      <c r="G20" s="51">
        <f t="shared" si="2"/>
        <v>53.99</v>
      </c>
      <c r="H20" s="51">
        <f t="shared" si="2"/>
        <v>87</v>
      </c>
      <c r="I20" s="51">
        <f t="shared" si="2"/>
        <v>86.28</v>
      </c>
      <c r="J20" s="51">
        <f t="shared" si="2"/>
        <v>25</v>
      </c>
      <c r="K20" s="51">
        <f t="shared" si="2"/>
        <v>15</v>
      </c>
      <c r="L20" s="51">
        <f t="shared" si="2"/>
        <v>7.85</v>
      </c>
      <c r="M20" s="51">
        <f t="shared" si="2"/>
        <v>25</v>
      </c>
      <c r="N20" s="51">
        <f t="shared" si="2"/>
        <v>0</v>
      </c>
      <c r="O20" s="51">
        <f t="shared" si="2"/>
        <v>0</v>
      </c>
      <c r="P20" s="51">
        <f t="shared" si="2"/>
        <v>0</v>
      </c>
      <c r="Q20" s="51">
        <f t="shared" si="2"/>
        <v>0</v>
      </c>
      <c r="R20" s="51">
        <f t="shared" si="2"/>
        <v>0</v>
      </c>
      <c r="S20" s="52">
        <f t="shared" si="2"/>
        <v>0</v>
      </c>
    </row>
    <row r="21" spans="1:19" s="14" customFormat="1" ht="15" x14ac:dyDescent="0.25">
      <c r="A21" s="120"/>
      <c r="B21" s="20" t="s">
        <v>134</v>
      </c>
      <c r="C21" s="41"/>
      <c r="D21" s="60">
        <f t="shared" si="1"/>
        <v>0</v>
      </c>
      <c r="E21" s="41"/>
      <c r="F21" s="41"/>
      <c r="G21" s="41"/>
      <c r="H21" s="41"/>
      <c r="I21" s="41"/>
      <c r="J21" s="41"/>
      <c r="K21" s="41"/>
      <c r="L21" s="41"/>
      <c r="M21" s="41"/>
      <c r="N21" s="41"/>
      <c r="O21" s="41"/>
      <c r="P21" s="41"/>
      <c r="Q21" s="41"/>
      <c r="R21" s="41"/>
      <c r="S21" s="388"/>
    </row>
    <row r="22" spans="1:19" s="14" customFormat="1" ht="30" x14ac:dyDescent="0.25">
      <c r="A22" s="120">
        <v>2.1</v>
      </c>
      <c r="B22" s="15" t="s">
        <v>218</v>
      </c>
      <c r="C22" s="41" t="s">
        <v>219</v>
      </c>
      <c r="D22" s="60">
        <f t="shared" si="1"/>
        <v>0</v>
      </c>
      <c r="E22" s="17">
        <f>'[1]1_Xa Ia Trok'!$H$9</f>
        <v>0</v>
      </c>
      <c r="F22" s="17">
        <f>'[1]2_Xa Ia Mron'!$H$9</f>
        <v>0</v>
      </c>
      <c r="G22" s="17">
        <f>'[1]3_Xa Kim Tan'!$H$9</f>
        <v>0</v>
      </c>
      <c r="H22" s="17">
        <f>'[1]4_Xa Chu Rang'!$H$9</f>
        <v>0</v>
      </c>
      <c r="I22" s="17">
        <f>'[1]5_Xa Po To'!$H$9</f>
        <v>0</v>
      </c>
      <c r="J22" s="17">
        <f>'[1]6_Xa Ia Broai'!$H$9</f>
        <v>0</v>
      </c>
      <c r="K22" s="17">
        <f>'[1]7_Xa Ia Tul'!$H$9</f>
        <v>0</v>
      </c>
      <c r="L22" s="17">
        <f>'[1]9_Xa Ia KDam'!$H$9</f>
        <v>0</v>
      </c>
      <c r="M22" s="17">
        <f>'[1]8_Xa Chu Mo'!$H$9</f>
        <v>0</v>
      </c>
      <c r="N22" s="17">
        <f>'[1]10_Off'!$H$9</f>
        <v>0</v>
      </c>
      <c r="O22" s="17">
        <f>'[1]11_Off'!$H$9</f>
        <v>0</v>
      </c>
      <c r="P22" s="17">
        <f>'[1]12_Off'!$H$9</f>
        <v>0</v>
      </c>
      <c r="Q22" s="17">
        <f>'[1]13_Off'!$H$9</f>
        <v>0</v>
      </c>
      <c r="R22" s="17">
        <f>'[1]14_Off'!$H$9</f>
        <v>0</v>
      </c>
      <c r="S22" s="29">
        <f>'[1]15_Off'!$H$9</f>
        <v>0</v>
      </c>
    </row>
    <row r="23" spans="1:19" s="14" customFormat="1" ht="30" x14ac:dyDescent="0.25">
      <c r="A23" s="120">
        <v>2.2000000000000002</v>
      </c>
      <c r="B23" s="15" t="s">
        <v>135</v>
      </c>
      <c r="C23" s="41" t="s">
        <v>136</v>
      </c>
      <c r="D23" s="60">
        <f t="shared" si="1"/>
        <v>0</v>
      </c>
      <c r="E23" s="17">
        <f>'[1]1_Xa Ia Trok'!$I$9</f>
        <v>0</v>
      </c>
      <c r="F23" s="17">
        <f>'[1]2_Xa Ia Mron'!$I$9</f>
        <v>0</v>
      </c>
      <c r="G23" s="17">
        <f>'[1]3_Xa Kim Tan'!$I$9</f>
        <v>0</v>
      </c>
      <c r="H23" s="17">
        <f>'[1]4_Xa Chu Rang'!$I$9</f>
        <v>0</v>
      </c>
      <c r="I23" s="17">
        <f>'[1]5_Xa Po To'!$I$9</f>
        <v>0</v>
      </c>
      <c r="J23" s="17">
        <f>'[1]6_Xa Ia Broai'!$I$9</f>
        <v>0</v>
      </c>
      <c r="K23" s="17">
        <f>'[1]7_Xa Ia Tul'!$I$9</f>
        <v>0</v>
      </c>
      <c r="L23" s="17">
        <f>'[1]9_Xa Ia KDam'!$I$9</f>
        <v>0</v>
      </c>
      <c r="M23" s="17">
        <f>'[1]8_Xa Chu Mo'!$I$9</f>
        <v>0</v>
      </c>
      <c r="N23" s="17">
        <f>'[1]10_Off'!$I$9</f>
        <v>0</v>
      </c>
      <c r="O23" s="17">
        <f>'[1]11_Off'!$I$9</f>
        <v>0</v>
      </c>
      <c r="P23" s="17">
        <f>'[1]12_Off'!$I$9</f>
        <v>0</v>
      </c>
      <c r="Q23" s="17">
        <f>'[1]13_Off'!$I$9</f>
        <v>0</v>
      </c>
      <c r="R23" s="17">
        <f>'[1]14_Off'!$I$9</f>
        <v>0</v>
      </c>
      <c r="S23" s="29">
        <f>'[1]15_Off'!$I$9</f>
        <v>0</v>
      </c>
    </row>
    <row r="24" spans="1:19" s="14" customFormat="1" ht="30" x14ac:dyDescent="0.25">
      <c r="A24" s="120">
        <v>2.2999999999999998</v>
      </c>
      <c r="B24" s="15" t="s">
        <v>137</v>
      </c>
      <c r="C24" s="41" t="s">
        <v>138</v>
      </c>
      <c r="D24" s="60">
        <f t="shared" si="1"/>
        <v>0</v>
      </c>
      <c r="E24" s="17">
        <f>'[1]1_Xa Ia Trok'!$J$9+'[1]1_Xa Ia Trok'!$K$9+'[1]1_Xa Ia Trok'!$L$9</f>
        <v>0</v>
      </c>
      <c r="F24" s="17">
        <f>'[1]2_Xa Ia Mron'!$J$9+'[1]2_Xa Ia Mron'!$K$9+'[1]2_Xa Ia Mron'!$L$9</f>
        <v>0</v>
      </c>
      <c r="G24" s="17">
        <f>'[1]3_Xa Kim Tan'!$J$9+'[1]3_Xa Kim Tan'!$K$9+'[1]3_Xa Kim Tan'!$L$9</f>
        <v>0</v>
      </c>
      <c r="H24" s="17">
        <f>'[1]4_Xa Chu Rang'!$J$9+'[1]4_Xa Chu Rang'!$K$9+'[1]4_Xa Chu Rang'!$L$9</f>
        <v>0</v>
      </c>
      <c r="I24" s="17">
        <f>'[1]5_Xa Po To'!$J$9+'[1]5_Xa Po To'!$K$9+'[1]5_Xa Po To'!$L$9</f>
        <v>0</v>
      </c>
      <c r="J24" s="17">
        <f>'[1]6_Xa Ia Broai'!$J$9+'[1]6_Xa Ia Broai'!$K$9+'[1]6_Xa Ia Broai'!$L$9</f>
        <v>0</v>
      </c>
      <c r="K24" s="17">
        <f>'[1]7_Xa Ia Tul'!$J$9+'[1]7_Xa Ia Tul'!$K$9+'[1]7_Xa Ia Tul'!$L$9</f>
        <v>0</v>
      </c>
      <c r="L24" s="17">
        <f>'[1]9_Xa Ia KDam'!$J$9+'[1]9_Xa Ia KDam'!$K$9+'[1]9_Xa Ia KDam'!$L$9</f>
        <v>0</v>
      </c>
      <c r="M24" s="17">
        <f>'[1]8_Xa Chu Mo'!$J$9+'[1]8_Xa Chu Mo'!$K$9+'[1]8_Xa Chu Mo'!$L$9</f>
        <v>0</v>
      </c>
      <c r="N24" s="17">
        <f>'[1]10_Off'!$J$9+'[1]10_Off'!$K$9+'[1]10_Off'!$L$9</f>
        <v>0</v>
      </c>
      <c r="O24" s="17">
        <f>'[1]11_Off'!$J$9+'[1]11_Off'!$K$9+'[1]11_Off'!$L$9</f>
        <v>0</v>
      </c>
      <c r="P24" s="17">
        <f>'[1]12_Off'!$J$9+'[1]12_Off'!$K$9+'[1]12_Off'!$L$9</f>
        <v>0</v>
      </c>
      <c r="Q24" s="17">
        <f>'[1]13_Off'!$J$9+'[1]13_Off'!$K$9+'[1]13_Off'!$L$9</f>
        <v>0</v>
      </c>
      <c r="R24" s="17">
        <f>'[1]14_Off'!$J$9+'[1]14_Off'!$K$9+'[1]14_Off'!$L$9</f>
        <v>0</v>
      </c>
      <c r="S24" s="29">
        <f>'[1]15_Off'!$J$9+'[1]15_Off'!$K$9+'[1]15_Off'!$L$9</f>
        <v>0</v>
      </c>
    </row>
    <row r="25" spans="1:19" s="14" customFormat="1" ht="30" x14ac:dyDescent="0.25">
      <c r="A25" s="120">
        <v>2.4</v>
      </c>
      <c r="B25" s="15" t="s">
        <v>139</v>
      </c>
      <c r="C25" s="41" t="s">
        <v>140</v>
      </c>
      <c r="D25" s="60">
        <f t="shared" si="1"/>
        <v>0</v>
      </c>
      <c r="E25" s="17">
        <f>'[1]1_Xa Ia Trok'!$M$9</f>
        <v>0</v>
      </c>
      <c r="F25" s="17">
        <f>'[1]2_Xa Ia Mron'!$M$9</f>
        <v>0</v>
      </c>
      <c r="G25" s="17">
        <f>'[1]3_Xa Kim Tan'!$M$9</f>
        <v>0</v>
      </c>
      <c r="H25" s="17">
        <f>'[1]4_Xa Chu Rang'!$M$9</f>
        <v>0</v>
      </c>
      <c r="I25" s="17">
        <f>'[1]5_Xa Po To'!$M$9</f>
        <v>0</v>
      </c>
      <c r="J25" s="17">
        <f>'[1]6_Xa Ia Broai'!$M$9</f>
        <v>0</v>
      </c>
      <c r="K25" s="17">
        <f>'[1]7_Xa Ia Tul'!$M$9</f>
        <v>0</v>
      </c>
      <c r="L25" s="17">
        <f>'[1]9_Xa Ia KDam'!$M$9</f>
        <v>0</v>
      </c>
      <c r="M25" s="17">
        <f>'[1]8_Xa Chu Mo'!$M$9</f>
        <v>0</v>
      </c>
      <c r="N25" s="17">
        <f>'[1]10_Off'!$M$9</f>
        <v>0</v>
      </c>
      <c r="O25" s="17">
        <f>'[1]11_Off'!$M$9</f>
        <v>0</v>
      </c>
      <c r="P25" s="17">
        <f>'[1]12_Off'!$M$9</f>
        <v>0</v>
      </c>
      <c r="Q25" s="17">
        <f>'[1]13_Off'!$M$9</f>
        <v>0</v>
      </c>
      <c r="R25" s="17">
        <f>'[1]14_Off'!$M$9</f>
        <v>0</v>
      </c>
      <c r="S25" s="29">
        <f>'[1]15_Off'!$M$9</f>
        <v>0</v>
      </c>
    </row>
    <row r="26" spans="1:19" s="14" customFormat="1" ht="30" x14ac:dyDescent="0.25">
      <c r="A26" s="120">
        <v>2.5</v>
      </c>
      <c r="B26" s="15" t="s">
        <v>226</v>
      </c>
      <c r="C26" s="41" t="s">
        <v>227</v>
      </c>
      <c r="D26" s="60">
        <f t="shared" si="1"/>
        <v>0</v>
      </c>
      <c r="E26" s="17">
        <f>'[1]1_Xa Ia Trok'!$O$9</f>
        <v>0</v>
      </c>
      <c r="F26" s="17">
        <f>'[1]2_Xa Ia Mron'!$O$9</f>
        <v>0</v>
      </c>
      <c r="G26" s="17">
        <f>'[1]3_Xa Kim Tan'!$O$9</f>
        <v>0</v>
      </c>
      <c r="H26" s="17">
        <f>'[1]4_Xa Chu Rang'!$O$9</f>
        <v>0</v>
      </c>
      <c r="I26" s="17">
        <f>'[1]5_Xa Po To'!$O$9</f>
        <v>0</v>
      </c>
      <c r="J26" s="17">
        <f>'[1]6_Xa Ia Broai'!$O$9</f>
        <v>0</v>
      </c>
      <c r="K26" s="17">
        <f>'[1]7_Xa Ia Tul'!$O$9</f>
        <v>0</v>
      </c>
      <c r="L26" s="17">
        <f>'[1]9_Xa Ia KDam'!$O$9</f>
        <v>0</v>
      </c>
      <c r="M26" s="17">
        <f>'[1]8_Xa Chu Mo'!$O$9</f>
        <v>0</v>
      </c>
      <c r="N26" s="17">
        <f>'[1]10_Off'!$O$9</f>
        <v>0</v>
      </c>
      <c r="O26" s="17">
        <f>'[1]11_Off'!$O$9</f>
        <v>0</v>
      </c>
      <c r="P26" s="17">
        <f>'[1]12_Off'!$O$9</f>
        <v>0</v>
      </c>
      <c r="Q26" s="17">
        <f>'[1]13_Off'!$O$9</f>
        <v>0</v>
      </c>
      <c r="R26" s="17">
        <f>'[1]14_Off'!$O$9</f>
        <v>0</v>
      </c>
      <c r="S26" s="29">
        <f>'[1]15_Off'!$O$9</f>
        <v>0</v>
      </c>
    </row>
    <row r="27" spans="1:19" s="14" customFormat="1" ht="30" x14ac:dyDescent="0.25">
      <c r="A27" s="120">
        <v>2.6</v>
      </c>
      <c r="B27" s="15" t="s">
        <v>238</v>
      </c>
      <c r="C27" s="41" t="s">
        <v>220</v>
      </c>
      <c r="D27" s="60">
        <f t="shared" si="1"/>
        <v>0</v>
      </c>
      <c r="E27" s="17">
        <f>'[1]1_Xa Ia Trok'!$F$11</f>
        <v>0</v>
      </c>
      <c r="F27" s="17">
        <f>'[1]2_Xa Ia Mron'!$F$11</f>
        <v>0</v>
      </c>
      <c r="G27" s="17">
        <f>'[1]3_Xa Kim Tan'!$F$11</f>
        <v>0</v>
      </c>
      <c r="H27" s="17">
        <f>'[1]4_Xa Chu Rang'!$F$11</f>
        <v>0</v>
      </c>
      <c r="I27" s="17">
        <f>'[1]5_Xa Po To'!$F$11</f>
        <v>0</v>
      </c>
      <c r="J27" s="17">
        <f>'[1]6_Xa Ia Broai'!$F$11</f>
        <v>0</v>
      </c>
      <c r="K27" s="17">
        <f>'[1]7_Xa Ia Tul'!$F$11</f>
        <v>0</v>
      </c>
      <c r="L27" s="17">
        <f>'[1]9_Xa Ia KDam'!$F$11</f>
        <v>0</v>
      </c>
      <c r="M27" s="17">
        <f>'[1]8_Xa Chu Mo'!$F$11</f>
        <v>0</v>
      </c>
      <c r="N27" s="17">
        <f>'[1]10_Off'!$F$11</f>
        <v>0</v>
      </c>
      <c r="O27" s="17">
        <f>'[1]11_Off'!$F$11</f>
        <v>0</v>
      </c>
      <c r="P27" s="17">
        <f>'[1]12_Off'!$F$11</f>
        <v>0</v>
      </c>
      <c r="Q27" s="17">
        <f>'[1]13_Off'!$F$11</f>
        <v>0</v>
      </c>
      <c r="R27" s="17">
        <f>'[1]14_Off'!$F$11</f>
        <v>0</v>
      </c>
      <c r="S27" s="29">
        <f>'[1]15_Off'!$F$11</f>
        <v>0</v>
      </c>
    </row>
    <row r="28" spans="1:19" s="14" customFormat="1" ht="30" x14ac:dyDescent="0.25">
      <c r="A28" s="120">
        <v>2.7</v>
      </c>
      <c r="B28" s="15" t="s">
        <v>221</v>
      </c>
      <c r="C28" s="41" t="s">
        <v>222</v>
      </c>
      <c r="D28" s="60">
        <f t="shared" si="1"/>
        <v>0</v>
      </c>
      <c r="E28" s="17">
        <f>'[1]1_Xa Ia Trok'!$I$11</f>
        <v>0</v>
      </c>
      <c r="F28" s="17">
        <f>'[1]2_Xa Ia Mron'!$I$11</f>
        <v>0</v>
      </c>
      <c r="G28" s="17">
        <f>'[1]3_Xa Kim Tan'!$I$11</f>
        <v>0</v>
      </c>
      <c r="H28" s="17">
        <f>'[1]4_Xa Chu Rang'!$I$11</f>
        <v>0</v>
      </c>
      <c r="I28" s="17">
        <f>'[1]5_Xa Po To'!$I$11</f>
        <v>0</v>
      </c>
      <c r="J28" s="17">
        <f>'[1]6_Xa Ia Broai'!$I$11</f>
        <v>0</v>
      </c>
      <c r="K28" s="17">
        <f>'[1]7_Xa Ia Tul'!$I$11</f>
        <v>0</v>
      </c>
      <c r="L28" s="17">
        <f>'[1]9_Xa Ia KDam'!$I$11</f>
        <v>0</v>
      </c>
      <c r="M28" s="17">
        <f>'[1]8_Xa Chu Mo'!$I$11</f>
        <v>0</v>
      </c>
      <c r="N28" s="17">
        <f>'[1]10_Off'!$I$11</f>
        <v>0</v>
      </c>
      <c r="O28" s="17">
        <f>'[1]11_Off'!$I$11</f>
        <v>0</v>
      </c>
      <c r="P28" s="17">
        <f>'[1]12_Off'!$I$11</f>
        <v>0</v>
      </c>
      <c r="Q28" s="17">
        <f>'[1]13_Off'!$I$11</f>
        <v>0</v>
      </c>
      <c r="R28" s="17">
        <f>'[1]14_Off'!$I$11</f>
        <v>0</v>
      </c>
      <c r="S28" s="29">
        <f>'[1]15_Off'!$I$11</f>
        <v>0</v>
      </c>
    </row>
    <row r="29" spans="1:19" s="14" customFormat="1" ht="30" x14ac:dyDescent="0.25">
      <c r="A29" s="120">
        <v>2.8</v>
      </c>
      <c r="B29" s="15" t="s">
        <v>223</v>
      </c>
      <c r="C29" s="41" t="s">
        <v>144</v>
      </c>
      <c r="D29" s="60">
        <f t="shared" si="1"/>
        <v>0</v>
      </c>
      <c r="E29" s="17">
        <f>'[1]1_Xa Ia Trok'!$J$11+'[1]1_Xa Ia Trok'!$K$11+'[1]1_Xa Ia Trok'!$L$11</f>
        <v>0</v>
      </c>
      <c r="F29" s="17">
        <f>'[1]2_Xa Ia Mron'!$J$11+'[1]2_Xa Ia Mron'!$K$11+'[1]2_Xa Ia Mron'!$L$11</f>
        <v>0</v>
      </c>
      <c r="G29" s="17">
        <f>'[1]3_Xa Kim Tan'!$J$11+'[1]3_Xa Kim Tan'!$K$11+'[1]3_Xa Kim Tan'!$L$11</f>
        <v>0</v>
      </c>
      <c r="H29" s="17">
        <f>'[1]4_Xa Chu Rang'!$J$11+'[1]4_Xa Chu Rang'!$K$11+'[1]4_Xa Chu Rang'!$L$11</f>
        <v>0</v>
      </c>
      <c r="I29" s="17">
        <f>'[1]5_Xa Po To'!$J$11+'[1]5_Xa Po To'!$K$11+'[1]5_Xa Po To'!$L$11</f>
        <v>0</v>
      </c>
      <c r="J29" s="17">
        <f>'[1]6_Xa Ia Broai'!$J$11+'[1]6_Xa Ia Broai'!$K$11+'[1]6_Xa Ia Broai'!$L$11</f>
        <v>0</v>
      </c>
      <c r="K29" s="17">
        <f>'[1]7_Xa Ia Tul'!$J$11+'[1]7_Xa Ia Tul'!$K$11+'[1]7_Xa Ia Tul'!$L$11</f>
        <v>0</v>
      </c>
      <c r="L29" s="17">
        <f>'[1]9_Xa Ia KDam'!$J$11+'[1]9_Xa Ia KDam'!$K$11+'[1]9_Xa Ia KDam'!$L$11</f>
        <v>0</v>
      </c>
      <c r="M29" s="17">
        <f>'[1]8_Xa Chu Mo'!$J$11+'[1]8_Xa Chu Mo'!$K$11+'[1]8_Xa Chu Mo'!$L$11</f>
        <v>0</v>
      </c>
      <c r="N29" s="17">
        <f>'[1]10_Off'!$J$11+'[1]10_Off'!$K$11+'[1]10_Off'!$L$11</f>
        <v>0</v>
      </c>
      <c r="O29" s="17">
        <f>'[1]11_Off'!$J$11+'[1]11_Off'!$K$11+'[1]11_Off'!$L$11</f>
        <v>0</v>
      </c>
      <c r="P29" s="17">
        <f>'[1]12_Off'!$J$11+'[1]12_Off'!$K$11+'[1]12_Off'!$L$11</f>
        <v>0</v>
      </c>
      <c r="Q29" s="17">
        <f>'[1]13_Off'!$J$11+'[1]13_Off'!$K$11+'[1]13_Off'!$L$11</f>
        <v>0</v>
      </c>
      <c r="R29" s="17">
        <f>'[1]14_Off'!$J$11+'[1]14_Off'!$K$11+'[1]14_Off'!$L$11</f>
        <v>0</v>
      </c>
      <c r="S29" s="29">
        <f>'[1]15_Off'!$J$11+'[1]15_Off'!$K$11+'[1]15_Off'!$L$11</f>
        <v>0</v>
      </c>
    </row>
    <row r="30" spans="1:19" s="14" customFormat="1" ht="30" x14ac:dyDescent="0.25">
      <c r="A30" s="120">
        <v>2.9</v>
      </c>
      <c r="B30" s="15" t="s">
        <v>143</v>
      </c>
      <c r="C30" s="41" t="s">
        <v>144</v>
      </c>
      <c r="D30" s="60">
        <f t="shared" si="1"/>
        <v>0</v>
      </c>
      <c r="E30" s="17">
        <f>'[1]1_Xa Ia Trok'!$M$9</f>
        <v>0</v>
      </c>
      <c r="F30" s="17">
        <f>'[1]2_Xa Ia Mron'!$M$9</f>
        <v>0</v>
      </c>
      <c r="G30" s="17">
        <f>'[1]3_Xa Kim Tan'!$M$9</f>
        <v>0</v>
      </c>
      <c r="H30" s="17">
        <f>'[1]4_Xa Chu Rang'!$M$9</f>
        <v>0</v>
      </c>
      <c r="I30" s="17">
        <f>'[1]5_Xa Po To'!$M$9</f>
        <v>0</v>
      </c>
      <c r="J30" s="17">
        <f>'[1]6_Xa Ia Broai'!$M$9</f>
        <v>0</v>
      </c>
      <c r="K30" s="17">
        <f>'[1]7_Xa Ia Tul'!$M$9</f>
        <v>0</v>
      </c>
      <c r="L30" s="17">
        <f>'[1]9_Xa Ia KDam'!$M$9</f>
        <v>0</v>
      </c>
      <c r="M30" s="17">
        <f>'[1]8_Xa Chu Mo'!$M$9</f>
        <v>0</v>
      </c>
      <c r="N30" s="17">
        <f>'[1]10_Off'!$M$9</f>
        <v>0</v>
      </c>
      <c r="O30" s="17">
        <f>'[1]11_Off'!$M$9</f>
        <v>0</v>
      </c>
      <c r="P30" s="17">
        <f>'[1]12_Off'!$M$9</f>
        <v>0</v>
      </c>
      <c r="Q30" s="17">
        <f>'[1]13_Off'!$M$9</f>
        <v>0</v>
      </c>
      <c r="R30" s="17">
        <f>'[1]14_Off'!$M$9</f>
        <v>0</v>
      </c>
      <c r="S30" s="29">
        <f>'[1]15_Off'!$M$9</f>
        <v>0</v>
      </c>
    </row>
    <row r="31" spans="1:19" s="14" customFormat="1" ht="30" x14ac:dyDescent="0.25">
      <c r="A31" s="121" t="s">
        <v>204</v>
      </c>
      <c r="B31" s="15" t="s">
        <v>224</v>
      </c>
      <c r="C31" s="41" t="s">
        <v>225</v>
      </c>
      <c r="D31" s="60">
        <f t="shared" si="1"/>
        <v>159.27000000000001</v>
      </c>
      <c r="E31" s="17">
        <f>'[1]1_Xa Ia Trok'!$O$11</f>
        <v>0</v>
      </c>
      <c r="F31" s="17">
        <f>'[1]2_Xa Ia Mron'!$O$11</f>
        <v>10</v>
      </c>
      <c r="G31" s="17">
        <f>'[1]3_Xa Kim Tan'!$O$11</f>
        <v>25.990000000000002</v>
      </c>
      <c r="H31" s="17">
        <f>'[1]4_Xa Chu Rang'!$O$11</f>
        <v>62</v>
      </c>
      <c r="I31" s="17">
        <f>'[1]5_Xa Po To'!$O$11</f>
        <v>61.28</v>
      </c>
      <c r="J31" s="17">
        <f>'[1]6_Xa Ia Broai'!$O$11</f>
        <v>0</v>
      </c>
      <c r="K31" s="17">
        <f>'[1]7_Xa Ia Tul'!$O$11</f>
        <v>0</v>
      </c>
      <c r="L31" s="17">
        <f>'[1]9_Xa Ia KDam'!$O$11</f>
        <v>0</v>
      </c>
      <c r="M31" s="17">
        <f>'[1]8_Xa Chu Mo'!$O$11</f>
        <v>0</v>
      </c>
      <c r="N31" s="17">
        <f>'[1]10_Off'!$O$11</f>
        <v>0</v>
      </c>
      <c r="O31" s="17">
        <f>'[1]11_Off'!$O$11</f>
        <v>0</v>
      </c>
      <c r="P31" s="17">
        <f>'[1]12_Off'!$O$11</f>
        <v>0</v>
      </c>
      <c r="Q31" s="17">
        <f>'[1]13_Off'!$O$11</f>
        <v>0</v>
      </c>
      <c r="R31" s="17">
        <f>'[1]14_Off'!$O$11</f>
        <v>0</v>
      </c>
      <c r="S31" s="29">
        <f>'[1]15_Off'!$O$11</f>
        <v>0</v>
      </c>
    </row>
    <row r="32" spans="1:19" s="14" customFormat="1" ht="30" x14ac:dyDescent="0.25">
      <c r="A32" s="121">
        <v>2.12</v>
      </c>
      <c r="B32" s="15" t="s">
        <v>228</v>
      </c>
      <c r="C32" s="41" t="s">
        <v>229</v>
      </c>
      <c r="D32" s="60">
        <f t="shared" si="1"/>
        <v>0</v>
      </c>
      <c r="E32" s="17">
        <f>'[1]1_Xa Ia Trok'!$F$12</f>
        <v>0</v>
      </c>
      <c r="F32" s="17">
        <f>'[1]2_Xa Ia Mron'!$F$12</f>
        <v>0</v>
      </c>
      <c r="G32" s="17">
        <f>'[1]3_Xa Kim Tan'!$F$12</f>
        <v>0</v>
      </c>
      <c r="H32" s="17">
        <f>'[1]4_Xa Chu Rang'!$F$12</f>
        <v>0</v>
      </c>
      <c r="I32" s="17">
        <f>'[1]5_Xa Po To'!$F$12</f>
        <v>0</v>
      </c>
      <c r="J32" s="17">
        <f>'[1]6_Xa Ia Broai'!$F$12</f>
        <v>0</v>
      </c>
      <c r="K32" s="17">
        <f>'[1]7_Xa Ia Tul'!$F$12</f>
        <v>0</v>
      </c>
      <c r="L32" s="17">
        <f>'[1]9_Xa Ia KDam'!$F$12</f>
        <v>0</v>
      </c>
      <c r="M32" s="17">
        <f>'[1]8_Xa Chu Mo'!$F$12</f>
        <v>0</v>
      </c>
      <c r="N32" s="17">
        <f>'[1]10_Off'!$F$12</f>
        <v>0</v>
      </c>
      <c r="O32" s="17">
        <f>'[1]11_Off'!$F$12</f>
        <v>0</v>
      </c>
      <c r="P32" s="17">
        <f>'[1]12_Off'!$F$12</f>
        <v>0</v>
      </c>
      <c r="Q32" s="17">
        <f>'[1]13_Off'!$F$12</f>
        <v>0</v>
      </c>
      <c r="R32" s="17">
        <f>'[1]14_Off'!$F$12</f>
        <v>0</v>
      </c>
      <c r="S32" s="29">
        <f>'[1]15_Off'!$F$12</f>
        <v>0</v>
      </c>
    </row>
    <row r="33" spans="1:19" s="14" customFormat="1" ht="30" x14ac:dyDescent="0.25">
      <c r="A33" s="121">
        <v>2.13</v>
      </c>
      <c r="B33" s="15" t="s">
        <v>230</v>
      </c>
      <c r="C33" s="41" t="s">
        <v>231</v>
      </c>
      <c r="D33" s="60">
        <f t="shared" si="1"/>
        <v>197.85</v>
      </c>
      <c r="E33" s="17">
        <f>'[1]1_Xa Ia Trok'!$H$12</f>
        <v>25</v>
      </c>
      <c r="F33" s="17">
        <f>'[1]2_Xa Ia Mron'!$H$12</f>
        <v>25</v>
      </c>
      <c r="G33" s="17">
        <f>'[1]3_Xa Kim Tan'!$H$12</f>
        <v>25</v>
      </c>
      <c r="H33" s="17">
        <f>'[1]4_Xa Chu Rang'!$H$12</f>
        <v>25</v>
      </c>
      <c r="I33" s="17">
        <f>'[1]5_Xa Po To'!$H$12</f>
        <v>25</v>
      </c>
      <c r="J33" s="17">
        <f>'[1]6_Xa Ia Broai'!$H$12</f>
        <v>25</v>
      </c>
      <c r="K33" s="17">
        <f>'[1]7_Xa Ia Tul'!$H$12</f>
        <v>15</v>
      </c>
      <c r="L33" s="17">
        <f>'[1]9_Xa Ia KDam'!$H$12</f>
        <v>7.85</v>
      </c>
      <c r="M33" s="17">
        <f>'[1]8_Xa Chu Mo'!$H$12</f>
        <v>25</v>
      </c>
      <c r="N33" s="17">
        <f>'[1]10_Off'!$H$12</f>
        <v>0</v>
      </c>
      <c r="O33" s="17">
        <f>'[1]11_Off'!$H$12</f>
        <v>0</v>
      </c>
      <c r="P33" s="17">
        <f>'[1]12_Off'!$H$12</f>
        <v>0</v>
      </c>
      <c r="Q33" s="17">
        <f>'[1]13_Off'!$H$12</f>
        <v>0</v>
      </c>
      <c r="R33" s="17">
        <f>'[1]14_Off'!$H$12</f>
        <v>0</v>
      </c>
      <c r="S33" s="29">
        <f>'[1]15_Off'!$H$12</f>
        <v>0</v>
      </c>
    </row>
    <row r="34" spans="1:19" s="14" customFormat="1" ht="30" x14ac:dyDescent="0.25">
      <c r="A34" s="121">
        <v>2.14</v>
      </c>
      <c r="B34" s="15" t="s">
        <v>232</v>
      </c>
      <c r="C34" s="41" t="s">
        <v>233</v>
      </c>
      <c r="D34" s="60">
        <f t="shared" si="1"/>
        <v>0</v>
      </c>
      <c r="E34" s="17">
        <f>'[1]1_Xa Ia Trok'!$J$12+'[1]1_Xa Ia Trok'!$K$12+'[1]1_Xa Ia Trok'!$L$12</f>
        <v>0</v>
      </c>
      <c r="F34" s="17">
        <f>'[1]2_Xa Ia Mron'!$J$12+'[1]2_Xa Ia Mron'!$K$12+'[1]2_Xa Ia Mron'!$L$12</f>
        <v>0</v>
      </c>
      <c r="G34" s="17">
        <f>'[1]3_Xa Kim Tan'!$J$12+'[1]3_Xa Kim Tan'!$K$12+'[1]3_Xa Kim Tan'!$L$12</f>
        <v>0</v>
      </c>
      <c r="H34" s="17">
        <f>'[1]4_Xa Chu Rang'!$J$12+'[1]4_Xa Chu Rang'!$K$12+'[1]4_Xa Chu Rang'!$L$12</f>
        <v>0</v>
      </c>
      <c r="I34" s="17">
        <f>'[1]5_Xa Po To'!$J$12+'[1]5_Xa Po To'!$K$12+'[1]5_Xa Po To'!$L$12</f>
        <v>0</v>
      </c>
      <c r="J34" s="17">
        <f>'[1]6_Xa Ia Broai'!$J$12+'[1]6_Xa Ia Broai'!$K$12+'[1]6_Xa Ia Broai'!$L$12</f>
        <v>0</v>
      </c>
      <c r="K34" s="17">
        <f>'[1]7_Xa Ia Tul'!$J$12+'[1]7_Xa Ia Tul'!$K$12+'[1]7_Xa Ia Tul'!$L$12</f>
        <v>0</v>
      </c>
      <c r="L34" s="17">
        <f>'[1]9_Xa Ia KDam'!$J$12+'[1]9_Xa Ia KDam'!$K$12+'[1]9_Xa Ia KDam'!$L$12</f>
        <v>0</v>
      </c>
      <c r="M34" s="17">
        <f>'[1]8_Xa Chu Mo'!$J$12+'[1]8_Xa Chu Mo'!$K$12+'[1]8_Xa Chu Mo'!$L$12</f>
        <v>0</v>
      </c>
      <c r="N34" s="17">
        <f>'[1]10_Off'!$J$12+'[1]10_Off'!$K$12+'[1]10_Off'!$L$12</f>
        <v>0</v>
      </c>
      <c r="O34" s="17">
        <f>'[1]11_Off'!$J$12+'[1]11_Off'!$K$12+'[1]11_Off'!$L$12</f>
        <v>0</v>
      </c>
      <c r="P34" s="17">
        <f>'[1]12_Off'!$J$12+'[1]12_Off'!$K$12+'[1]12_Off'!$L$12</f>
        <v>0</v>
      </c>
      <c r="Q34" s="17">
        <f>'[1]13_Off'!$J$12+'[1]13_Off'!$K$12+'[1]13_Off'!$L$12</f>
        <v>0</v>
      </c>
      <c r="R34" s="17">
        <f>'[1]14_Off'!$J$12+'[1]14_Off'!$K$12+'[1]14_Off'!$L$12</f>
        <v>0</v>
      </c>
      <c r="S34" s="29">
        <f>'[1]15_Off'!$J$12+'[1]15_Off'!$K$12+'[1]15_Off'!$L$12</f>
        <v>0</v>
      </c>
    </row>
    <row r="35" spans="1:19" s="14" customFormat="1" ht="30" x14ac:dyDescent="0.25">
      <c r="A35" s="121">
        <v>2.15</v>
      </c>
      <c r="B35" s="15" t="s">
        <v>234</v>
      </c>
      <c r="C35" s="41" t="s">
        <v>235</v>
      </c>
      <c r="D35" s="60">
        <f t="shared" si="1"/>
        <v>0</v>
      </c>
      <c r="E35" s="17">
        <f>'[1]1_Xa Ia Trok'!$M$12</f>
        <v>0</v>
      </c>
      <c r="F35" s="17">
        <f>'[1]2_Xa Ia Mron'!$M$12</f>
        <v>0</v>
      </c>
      <c r="G35" s="17">
        <f>'[1]3_Xa Kim Tan'!$M$12</f>
        <v>0</v>
      </c>
      <c r="H35" s="17">
        <f>'[1]4_Xa Chu Rang'!$M$12</f>
        <v>0</v>
      </c>
      <c r="I35" s="17">
        <f>'[1]5_Xa Po To'!$M$12</f>
        <v>0</v>
      </c>
      <c r="J35" s="17">
        <f>'[1]6_Xa Ia Broai'!$M$12</f>
        <v>0</v>
      </c>
      <c r="K35" s="17">
        <f>'[1]7_Xa Ia Tul'!$M$12</f>
        <v>0</v>
      </c>
      <c r="L35" s="17">
        <f>'[1]9_Xa Ia KDam'!$M$12</f>
        <v>0</v>
      </c>
      <c r="M35" s="17">
        <f>'[1]8_Xa Chu Mo'!$M$12</f>
        <v>0</v>
      </c>
      <c r="N35" s="17">
        <f>'[1]10_Off'!$M$12</f>
        <v>0</v>
      </c>
      <c r="O35" s="17">
        <f>'[1]11_Off'!$M$12</f>
        <v>0</v>
      </c>
      <c r="P35" s="17">
        <f>'[1]12_Off'!$M$12</f>
        <v>0</v>
      </c>
      <c r="Q35" s="17">
        <f>'[1]13_Off'!$M$12</f>
        <v>0</v>
      </c>
      <c r="R35" s="17">
        <f>'[1]14_Off'!$M$12</f>
        <v>0</v>
      </c>
      <c r="S35" s="29">
        <f>'[1]15_Off'!$M$12</f>
        <v>0</v>
      </c>
    </row>
    <row r="36" spans="1:19" s="14" customFormat="1" ht="30" x14ac:dyDescent="0.25">
      <c r="A36" s="121">
        <v>2.16</v>
      </c>
      <c r="B36" s="15" t="s">
        <v>236</v>
      </c>
      <c r="C36" s="41" t="s">
        <v>237</v>
      </c>
      <c r="D36" s="60">
        <f t="shared" si="1"/>
        <v>0</v>
      </c>
      <c r="E36" s="17">
        <f>'[1]1_Xa Ia Trok'!$O$12</f>
        <v>0</v>
      </c>
      <c r="F36" s="17">
        <f>'[1]2_Xa Ia Mron'!$O$12</f>
        <v>0</v>
      </c>
      <c r="G36" s="17">
        <f>'[1]3_Xa Kim Tan'!$O$12</f>
        <v>0</v>
      </c>
      <c r="H36" s="17">
        <f>'[1]4_Xa Chu Rang'!$O$12</f>
        <v>0</v>
      </c>
      <c r="I36" s="17">
        <f>'[1]5_Xa Po To'!$O$12</f>
        <v>0</v>
      </c>
      <c r="J36" s="17">
        <f>'[1]6_Xa Ia Broai'!$O$12</f>
        <v>0</v>
      </c>
      <c r="K36" s="17">
        <f>'[1]7_Xa Ia Tul'!$O$12</f>
        <v>0</v>
      </c>
      <c r="L36" s="17">
        <f>'[1]9_Xa Ia KDam'!$O$12</f>
        <v>0</v>
      </c>
      <c r="M36" s="17">
        <f>'[1]8_Xa Chu Mo'!$O$12</f>
        <v>0</v>
      </c>
      <c r="N36" s="17">
        <f>'[1]10_Off'!$O$12</f>
        <v>0</v>
      </c>
      <c r="O36" s="17">
        <f>'[1]11_Off'!$O$12</f>
        <v>0</v>
      </c>
      <c r="P36" s="17">
        <f>'[1]12_Off'!$O$12</f>
        <v>0</v>
      </c>
      <c r="Q36" s="17">
        <f>'[1]13_Off'!$O$12</f>
        <v>0</v>
      </c>
      <c r="R36" s="17">
        <f>'[1]14_Off'!$O$12</f>
        <v>0</v>
      </c>
      <c r="S36" s="29">
        <f>'[1]15_Off'!$O$12</f>
        <v>0</v>
      </c>
    </row>
    <row r="37" spans="1:19" s="14" customFormat="1" ht="30" hidden="1" x14ac:dyDescent="0.25">
      <c r="A37" s="120">
        <v>2.1800000000000002</v>
      </c>
      <c r="B37" s="15" t="s">
        <v>145</v>
      </c>
      <c r="C37" s="41" t="s">
        <v>146</v>
      </c>
      <c r="D37" s="60">
        <f t="shared" si="1"/>
        <v>0</v>
      </c>
      <c r="E37" s="17">
        <f>'[1]1_Xa Ia Trok'!$F$13+'[1]1_Xa Ia Trok'!$H$13+'[1]1_Xa Ia Trok'!$I$13+'[1]1_Xa Ia Trok'!$M$13+'[1]1_Xa Ia Trok'!$N$13+'[1]1_Xa Ia Trok'!$O$13</f>
        <v>0</v>
      </c>
      <c r="F37" s="17">
        <f>'[1]2_Xa Ia Mron'!$F$13+'[1]2_Xa Ia Mron'!$H$13+'[1]2_Xa Ia Mron'!$I$13+'[1]2_Xa Ia Mron'!$M$13+'[1]2_Xa Ia Mron'!$N$13+'[1]2_Xa Ia Mron'!$O$13</f>
        <v>0</v>
      </c>
      <c r="G37" s="17">
        <f>'[1]3_Xa Kim Tan'!$F$13+'[1]3_Xa Kim Tan'!$H$13+'[1]3_Xa Kim Tan'!$I$13+'[1]3_Xa Kim Tan'!$M$13+'[1]3_Xa Kim Tan'!$N$13+'[1]3_Xa Kim Tan'!$O$13</f>
        <v>0</v>
      </c>
      <c r="H37" s="17">
        <f>'[1]4_Xa Chu Rang'!$F$13+'[1]4_Xa Chu Rang'!$H$13+'[1]4_Xa Chu Rang'!$I$13+'[1]4_Xa Chu Rang'!$M$13+'[1]4_Xa Chu Rang'!$N$13+'[1]4_Xa Chu Rang'!$O$13</f>
        <v>0</v>
      </c>
      <c r="I37" s="17">
        <f>'[1]5_Xa Po To'!$F$13+'[1]5_Xa Po To'!$H$13+'[1]5_Xa Po To'!$I$13+'[1]5_Xa Po To'!$M$13+'[1]5_Xa Po To'!$N$13+'[1]5_Xa Po To'!$O$13</f>
        <v>0</v>
      </c>
      <c r="J37" s="17">
        <f>'[1]6_Xa Ia Broai'!$F$13+'[1]6_Xa Ia Broai'!$H$13+'[1]6_Xa Ia Broai'!$I$13+'[1]6_Xa Ia Broai'!$M$13+'[1]6_Xa Ia Broai'!$N$13+'[1]6_Xa Ia Broai'!$O$13</f>
        <v>0</v>
      </c>
      <c r="K37" s="17">
        <f>'[1]7_Xa Ia Tul'!$F$13+'[1]7_Xa Ia Tul'!$H$13+'[1]7_Xa Ia Tul'!$I$13+'[1]7_Xa Ia Tul'!$M$13+'[1]7_Xa Ia Tul'!$N$13+'[1]7_Xa Ia Tul'!$O$13</f>
        <v>0</v>
      </c>
      <c r="L37" s="17">
        <f>'[1]9_Xa Ia KDam'!$F$13+'[1]9_Xa Ia KDam'!$H$13+'[1]9_Xa Ia KDam'!$I$13+'[1]9_Xa Ia KDam'!$M$13+'[1]9_Xa Ia KDam'!$N$13+'[1]9_Xa Ia KDam'!$O$13</f>
        <v>0</v>
      </c>
      <c r="M37" s="17">
        <f>'[1]8_Xa Chu Mo'!$F$13+'[1]8_Xa Chu Mo'!$H$13+'[1]8_Xa Chu Mo'!$I$13+'[1]8_Xa Chu Mo'!$M$13+'[1]8_Xa Chu Mo'!$N$13+'[1]8_Xa Chu Mo'!$O$13</f>
        <v>0</v>
      </c>
      <c r="N37" s="17">
        <f>'[1]10_Off'!$F$13+'[1]10_Off'!$H$13+'[1]10_Off'!$I$13+'[1]10_Off'!$M$13+'[1]10_Off'!$N$13+'[1]10_Off'!$O$13</f>
        <v>0</v>
      </c>
      <c r="O37" s="17">
        <f>'[1]11_Off'!$F$13+'[1]11_Off'!$H$13+'[1]11_Off'!$I$13+'[1]11_Off'!$M$13+'[1]11_Off'!$N$13+'[1]11_Off'!$O$13</f>
        <v>0</v>
      </c>
      <c r="P37" s="17">
        <f>'[1]12_Off'!$F$13+'[1]12_Off'!$H$13+'[1]12_Off'!$I$13+'[1]12_Off'!$M$13+'[1]12_Off'!$N$13+'[1]12_Off'!$O$13</f>
        <v>0</v>
      </c>
      <c r="Q37" s="17">
        <f>'[1]13_Off'!$F$13+'[1]13_Off'!$H$13+'[1]13_Off'!$I$13+'[1]13_Off'!$M$13+'[1]13_Off'!$N$13+'[1]13_Off'!$O$13</f>
        <v>0</v>
      </c>
      <c r="R37" s="17">
        <f>'[1]14_Off'!$F$13+'[1]14_Off'!$H$13+'[1]14_Off'!$I$13+'[1]14_Off'!$M$13+'[1]14_Off'!$N$13+'[1]14_Off'!$O$13</f>
        <v>0</v>
      </c>
      <c r="S37" s="29">
        <f>'[1]15_Off'!$F$13+'[1]15_Off'!$H$13+'[1]15_Off'!$I$13+'[1]15_Off'!$M$13+'[1]15_Off'!$N$13+'[1]15_Off'!$O$13</f>
        <v>0</v>
      </c>
    </row>
    <row r="38" spans="1:19" s="14" customFormat="1" ht="30" hidden="1" x14ac:dyDescent="0.25">
      <c r="A38" s="120">
        <v>2.19</v>
      </c>
      <c r="B38" s="15" t="s">
        <v>147</v>
      </c>
      <c r="C38" s="41" t="s">
        <v>148</v>
      </c>
      <c r="D38" s="60">
        <f t="shared" si="1"/>
        <v>0</v>
      </c>
      <c r="E38" s="17">
        <f>'[1]1_Xa Ia Trok'!$F$14+'[1]1_Xa Ia Trok'!$H$14+'[1]1_Xa Ia Trok'!$I$14+'[1]1_Xa Ia Trok'!$M$14+'[1]1_Xa Ia Trok'!$N$14+'[1]1_Xa Ia Trok'!$O$14</f>
        <v>0</v>
      </c>
      <c r="F38" s="17">
        <f>'[1]2_Xa Ia Mron'!$F$14+'[1]2_Xa Ia Mron'!$H$14+'[1]2_Xa Ia Mron'!$I$14+'[1]2_Xa Ia Mron'!$M$14+'[1]2_Xa Ia Mron'!$N$14+'[1]2_Xa Ia Mron'!$O$14</f>
        <v>0</v>
      </c>
      <c r="G38" s="17">
        <f>'[1]3_Xa Kim Tan'!$F$14+'[1]3_Xa Kim Tan'!$H$14+'[1]3_Xa Kim Tan'!$I$14+'[1]3_Xa Kim Tan'!$M$14+'[1]3_Xa Kim Tan'!$N$14+'[1]3_Xa Kim Tan'!$O$14</f>
        <v>0</v>
      </c>
      <c r="H38" s="17">
        <f>'[1]4_Xa Chu Rang'!$F$14+'[1]4_Xa Chu Rang'!$H$14+'[1]4_Xa Chu Rang'!$I$14+'[1]4_Xa Chu Rang'!$M$14+'[1]4_Xa Chu Rang'!$N$14+'[1]4_Xa Chu Rang'!$O$14</f>
        <v>0</v>
      </c>
      <c r="I38" s="17">
        <f>'[1]5_Xa Po To'!$F$14+'[1]5_Xa Po To'!$H$14+'[1]5_Xa Po To'!$I$14+'[1]5_Xa Po To'!$M$14+'[1]5_Xa Po To'!$N$14+'[1]5_Xa Po To'!$O$14</f>
        <v>0</v>
      </c>
      <c r="J38" s="17">
        <f>'[1]6_Xa Ia Broai'!$F$14+'[1]6_Xa Ia Broai'!$H$14+'[1]6_Xa Ia Broai'!$I$14+'[1]6_Xa Ia Broai'!$M$14+'[1]6_Xa Ia Broai'!$N$14+'[1]6_Xa Ia Broai'!$O$14</f>
        <v>0</v>
      </c>
      <c r="K38" s="17">
        <f>'[1]7_Xa Ia Tul'!$F$14+'[1]7_Xa Ia Tul'!$H$14+'[1]7_Xa Ia Tul'!$I$14+'[1]7_Xa Ia Tul'!$M$14+'[1]7_Xa Ia Tul'!$N$14+'[1]7_Xa Ia Tul'!$O$14</f>
        <v>0</v>
      </c>
      <c r="L38" s="17">
        <f>'[1]9_Xa Ia KDam'!$F$14+'[1]9_Xa Ia KDam'!$H$14+'[1]9_Xa Ia KDam'!$I$14+'[1]9_Xa Ia KDam'!$M$14+'[1]9_Xa Ia KDam'!$N$14+'[1]9_Xa Ia KDam'!$O$14</f>
        <v>0</v>
      </c>
      <c r="M38" s="17">
        <f>'[1]8_Xa Chu Mo'!$F$14+'[1]8_Xa Chu Mo'!$H$14+'[1]8_Xa Chu Mo'!$I$14+'[1]8_Xa Chu Mo'!$M$14+'[1]8_Xa Chu Mo'!$N$14+'[1]8_Xa Chu Mo'!$O$14</f>
        <v>0</v>
      </c>
      <c r="N38" s="17">
        <f>'[1]10_Off'!$F$14+'[1]10_Off'!$H$14+'[1]10_Off'!$I$14+'[1]10_Off'!$M$14+'[1]10_Off'!$N$14+'[1]10_Off'!$O$14</f>
        <v>0</v>
      </c>
      <c r="O38" s="17">
        <f>'[1]11_Off'!$F$14+'[1]11_Off'!$H$14+'[1]11_Off'!$I$14+'[1]11_Off'!$M$14+'[1]11_Off'!$N$14+'[1]11_Off'!$O$14</f>
        <v>0</v>
      </c>
      <c r="P38" s="17">
        <f>'[1]12_Off'!$F$14+'[1]12_Off'!$H$14+'[1]12_Off'!$I$14+'[1]12_Off'!$M$14+'[1]12_Off'!$N$14+'[1]12_Off'!$O$14</f>
        <v>0</v>
      </c>
      <c r="Q38" s="17">
        <f>'[1]13_Off'!$F$14+'[1]13_Off'!$H$14+'[1]13_Off'!$I$14+'[1]13_Off'!$M$14+'[1]13_Off'!$N$14+'[1]13_Off'!$O$14</f>
        <v>0</v>
      </c>
      <c r="R38" s="17">
        <f>'[1]14_Off'!$F$14+'[1]14_Off'!$H$14+'[1]14_Off'!$I$14+'[1]14_Off'!$M$14+'[1]14_Off'!$N$14+'[1]14_Off'!$O$14</f>
        <v>0</v>
      </c>
      <c r="S38" s="29">
        <f>'[1]15_Off'!$F$14+'[1]15_Off'!$H$14+'[1]15_Off'!$I$14+'[1]15_Off'!$M$14+'[1]15_Off'!$N$14+'[1]15_Off'!$O$14</f>
        <v>0</v>
      </c>
    </row>
    <row r="39" spans="1:19" s="14" customFormat="1" ht="30" x14ac:dyDescent="0.25">
      <c r="A39" s="121" t="s">
        <v>206</v>
      </c>
      <c r="B39" s="15" t="s">
        <v>149</v>
      </c>
      <c r="C39" s="41" t="s">
        <v>150</v>
      </c>
      <c r="D39" s="60">
        <f t="shared" si="1"/>
        <v>0</v>
      </c>
      <c r="E39" s="17">
        <f>'[1]1_Xa Ia Trok'!$F$15+'[1]1_Xa Ia Trok'!$H$15+'[1]1_Xa Ia Trok'!$I$15+'[1]1_Xa Ia Trok'!$M$15+'[1]1_Xa Ia Trok'!$N$15+'[1]1_Xa Ia Trok'!$O$15</f>
        <v>0</v>
      </c>
      <c r="F39" s="17">
        <f>'[1]2_Xa Ia Mron'!$F$15+'[1]2_Xa Ia Mron'!$H$15+'[1]2_Xa Ia Mron'!$I$15+'[1]2_Xa Ia Mron'!$M$15+'[1]2_Xa Ia Mron'!$N$15+'[1]2_Xa Ia Mron'!$O$15</f>
        <v>0</v>
      </c>
      <c r="G39" s="17">
        <f>'[1]3_Xa Kim Tan'!$F$15+'[1]3_Xa Kim Tan'!$H$15+'[1]3_Xa Kim Tan'!$I$15+'[1]3_Xa Kim Tan'!$M$15+'[1]3_Xa Kim Tan'!$N$15+'[1]3_Xa Kim Tan'!$O$15</f>
        <v>0</v>
      </c>
      <c r="H39" s="17">
        <f>'[1]4_Xa Chu Rang'!$F$15+'[1]4_Xa Chu Rang'!$H$15+'[1]4_Xa Chu Rang'!$I$15+'[1]4_Xa Chu Rang'!$M$15+'[1]4_Xa Chu Rang'!$N$15+'[1]4_Xa Chu Rang'!$O$15</f>
        <v>0</v>
      </c>
      <c r="I39" s="17">
        <f>'[1]5_Xa Po To'!$F$15+'[1]5_Xa Po To'!$H$15+'[1]5_Xa Po To'!$I$15+'[1]5_Xa Po To'!$M$15+'[1]5_Xa Po To'!$N$15+'[1]5_Xa Po To'!$O$15</f>
        <v>0</v>
      </c>
      <c r="J39" s="17">
        <f>'[1]6_Xa Ia Broai'!$F$15+'[1]6_Xa Ia Broai'!$H$15+'[1]6_Xa Ia Broai'!$I$15+'[1]6_Xa Ia Broai'!$M$15+'[1]6_Xa Ia Broai'!$N$15+'[1]6_Xa Ia Broai'!$O$15</f>
        <v>0</v>
      </c>
      <c r="K39" s="17">
        <f>'[1]7_Xa Ia Tul'!$F$15+'[1]7_Xa Ia Tul'!$H$15+'[1]7_Xa Ia Tul'!$I$15+'[1]7_Xa Ia Tul'!$M$15+'[1]7_Xa Ia Tul'!$N$15+'[1]7_Xa Ia Tul'!$O$15</f>
        <v>0</v>
      </c>
      <c r="L39" s="17">
        <f>'[1]9_Xa Ia KDam'!$F$15+'[1]9_Xa Ia KDam'!$H$15+'[1]9_Xa Ia KDam'!$I$15+'[1]9_Xa Ia KDam'!$M$15+'[1]9_Xa Ia KDam'!$N$15+'[1]9_Xa Ia KDam'!$O$15</f>
        <v>0</v>
      </c>
      <c r="M39" s="17">
        <f>'[1]8_Xa Chu Mo'!$F$15+'[1]8_Xa Chu Mo'!$H$15+'[1]8_Xa Chu Mo'!$I$15+'[1]8_Xa Chu Mo'!$M$15+'[1]8_Xa Chu Mo'!$N$15+'[1]8_Xa Chu Mo'!$O$15</f>
        <v>0</v>
      </c>
      <c r="N39" s="17">
        <f>'[1]10_Off'!$F$15+'[1]10_Off'!$H$15+'[1]10_Off'!$I$15+'[1]10_Off'!$M$15+'[1]10_Off'!$N$15+'[1]10_Off'!$O$15</f>
        <v>0</v>
      </c>
      <c r="O39" s="17">
        <f>'[1]11_Off'!$F$15+'[1]11_Off'!$H$15+'[1]11_Off'!$I$15+'[1]11_Off'!$M$15+'[1]11_Off'!$N$15+'[1]11_Off'!$O$15</f>
        <v>0</v>
      </c>
      <c r="P39" s="17">
        <f>'[1]12_Off'!$F$15+'[1]12_Off'!$H$15+'[1]12_Off'!$I$15+'[1]12_Off'!$M$15+'[1]12_Off'!$N$15+'[1]12_Off'!$O$15</f>
        <v>0</v>
      </c>
      <c r="Q39" s="17">
        <f>'[1]13_Off'!$F$15+'[1]13_Off'!$H$15+'[1]13_Off'!$I$15+'[1]13_Off'!$M$15+'[1]13_Off'!$N$15+'[1]13_Off'!$O$15</f>
        <v>0</v>
      </c>
      <c r="R39" s="17">
        <f>'[1]14_Off'!$F$15+'[1]14_Off'!$H$15+'[1]14_Off'!$I$15+'[1]14_Off'!$M$15+'[1]14_Off'!$N$15+'[1]14_Off'!$O$15</f>
        <v>0</v>
      </c>
      <c r="S39" s="29">
        <f>'[1]15_Off'!$F$15+'[1]15_Off'!$H$15+'[1]15_Off'!$I$15+'[1]15_Off'!$M$15+'[1]15_Off'!$N$15+'[1]15_Off'!$O$15</f>
        <v>0</v>
      </c>
    </row>
    <row r="40" spans="1:19" s="14" customFormat="1" ht="30.75" thickBot="1" x14ac:dyDescent="0.3">
      <c r="A40" s="48">
        <v>2.21</v>
      </c>
      <c r="B40" s="49" t="s">
        <v>151</v>
      </c>
      <c r="C40" s="50" t="s">
        <v>152</v>
      </c>
      <c r="D40" s="389">
        <f t="shared" si="1"/>
        <v>3</v>
      </c>
      <c r="E40" s="53">
        <f>'[1]1_Xa Ia Trok'!$AC$19+'[1]1_Xa Ia Trok'!$AD$19</f>
        <v>0</v>
      </c>
      <c r="F40" s="53">
        <f>'[1]2_Xa Ia Mron'!$AC$19+'[1]2_Xa Ia Mron'!$AD$19</f>
        <v>0</v>
      </c>
      <c r="G40" s="53">
        <f>'[1]3_Xa Kim Tan'!$AC$19+'[1]3_Xa Kim Tan'!$AD$19</f>
        <v>3</v>
      </c>
      <c r="H40" s="53">
        <f>'[1]4_Xa Chu Rang'!$AC$19+'[1]4_Xa Chu Rang'!$AD$19</f>
        <v>0</v>
      </c>
      <c r="I40" s="53">
        <f>'[1]5_Xa Po To'!$AC$19+'[1]5_Xa Po To'!$AD$19</f>
        <v>0</v>
      </c>
      <c r="J40" s="53">
        <f>'[1]6_Xa Ia Broai'!$AC$19+'[1]6_Xa Ia Broai'!$AD$19</f>
        <v>0</v>
      </c>
      <c r="K40" s="53">
        <f>'[1]7_Xa Ia Tul'!$AC$19+'[1]7_Xa Ia Tul'!$AD$19</f>
        <v>0</v>
      </c>
      <c r="L40" s="53">
        <f>'[1]9_Xa Ia KDam'!$AC$19+'[1]9_Xa Ia KDam'!$AD$19</f>
        <v>0</v>
      </c>
      <c r="M40" s="53">
        <f>'[1]8_Xa Chu Mo'!$AC$19+'[1]8_Xa Chu Mo'!$AD$19</f>
        <v>0</v>
      </c>
      <c r="N40" s="53">
        <f>'[1]10_Off'!$AC$19+'[1]10_Off'!$AD$19</f>
        <v>0</v>
      </c>
      <c r="O40" s="53">
        <f>'[1]11_Off'!$AC$19+'[1]11_Off'!$AD$19</f>
        <v>0</v>
      </c>
      <c r="P40" s="53">
        <f>'[1]12_Off'!$AC$19+'[1]12_Off'!$AD$19</f>
        <v>0</v>
      </c>
      <c r="Q40" s="53">
        <f>'[1]13_Off'!$AC$19+'[1]13_Off'!$AD$19</f>
        <v>0</v>
      </c>
      <c r="R40" s="53">
        <f>'[1]14_Off'!$AC$19+'[1]14_Off'!$AD$19</f>
        <v>0</v>
      </c>
      <c r="S40" s="54">
        <f>'[1]15_Off'!$AC$19+'[1]15_Off'!$AD$19</f>
        <v>0</v>
      </c>
    </row>
    <row r="41" spans="1:19" s="14" customFormat="1" ht="15" x14ac:dyDescent="0.25">
      <c r="A41" s="22" t="s">
        <v>153</v>
      </c>
    </row>
    <row r="42" spans="1:19" s="14" customFormat="1" ht="15" x14ac:dyDescent="0.25">
      <c r="A42" s="22" t="s">
        <v>154</v>
      </c>
    </row>
    <row r="43" spans="1:19" s="14" customFormat="1" ht="15" x14ac:dyDescent="0.25">
      <c r="A43" s="22" t="s">
        <v>155</v>
      </c>
    </row>
  </sheetData>
  <mergeCells count="9">
    <mergeCell ref="A2:S2"/>
    <mergeCell ref="A3:S3"/>
    <mergeCell ref="A4:S4"/>
    <mergeCell ref="E6:S6"/>
    <mergeCell ref="A5:Q5"/>
    <mergeCell ref="A6:A7"/>
    <mergeCell ref="B6:B7"/>
    <mergeCell ref="C6:C7"/>
    <mergeCell ref="D6:D7"/>
  </mergeCells>
  <pageMargins left="0.25" right="0.25" top="0.25" bottom="0" header="0.3" footer="0.3"/>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85" zoomScaleNormal="85" workbookViewId="0">
      <selection activeCell="P37" sqref="P37"/>
    </sheetView>
  </sheetViews>
  <sheetFormatPr defaultColWidth="11.42578125" defaultRowHeight="15.75" x14ac:dyDescent="0.25"/>
  <cols>
    <col min="1" max="1" width="6.85546875" style="3" customWidth="1"/>
    <col min="2" max="2" width="39.7109375" style="3" customWidth="1"/>
    <col min="3" max="3" width="5.28515625" style="3" bestFit="1" customWidth="1"/>
    <col min="4" max="4" width="13.140625" style="3" customWidth="1"/>
    <col min="5" max="19" width="11.42578125" style="3" customWidth="1"/>
    <col min="20" max="20" width="11.42578125" style="9" customWidth="1"/>
    <col min="21" max="16384" width="11.42578125" style="3"/>
  </cols>
  <sheetData>
    <row r="1" spans="1:22" x14ac:dyDescent="0.25">
      <c r="A1" s="2" t="s">
        <v>7</v>
      </c>
    </row>
    <row r="2" spans="1:22" s="12" customFormat="1" ht="23.25" x14ac:dyDescent="0.3">
      <c r="A2" s="1127" t="s">
        <v>239</v>
      </c>
      <c r="B2" s="1127"/>
      <c r="C2" s="1127"/>
      <c r="D2" s="1127"/>
      <c r="E2" s="1127"/>
      <c r="F2" s="1127"/>
      <c r="G2" s="1127"/>
      <c r="H2" s="1127"/>
      <c r="I2" s="1127"/>
      <c r="J2" s="1127"/>
      <c r="K2" s="1127"/>
      <c r="L2" s="1127"/>
      <c r="M2" s="1127"/>
      <c r="N2" s="1127"/>
      <c r="O2" s="1127"/>
      <c r="P2" s="1127"/>
      <c r="Q2" s="1127"/>
      <c r="R2" s="1127"/>
      <c r="S2" s="1127"/>
      <c r="T2" s="13"/>
    </row>
    <row r="3" spans="1:22" s="12" customFormat="1" ht="23.25" x14ac:dyDescent="0.3">
      <c r="A3" s="1127" t="s">
        <v>240</v>
      </c>
      <c r="B3" s="1127"/>
      <c r="C3" s="1127"/>
      <c r="D3" s="1127"/>
      <c r="E3" s="1127"/>
      <c r="F3" s="1127"/>
      <c r="G3" s="1127"/>
      <c r="H3" s="1127"/>
      <c r="I3" s="1127"/>
      <c r="J3" s="1127"/>
      <c r="K3" s="1127"/>
      <c r="L3" s="1127"/>
      <c r="M3" s="1127"/>
      <c r="N3" s="1127"/>
      <c r="O3" s="1127"/>
      <c r="P3" s="1127"/>
      <c r="Q3" s="1127"/>
      <c r="R3" s="1127"/>
      <c r="S3" s="1127"/>
      <c r="T3" s="13"/>
    </row>
    <row r="4" spans="1:22" s="12" customFormat="1" ht="18.75" x14ac:dyDescent="0.3">
      <c r="A4" s="1128" t="str">
        <f>'02 CH'!A3:Q3</f>
        <v>CỦA HUYỆN IA PA - TỈNH GIA LAI</v>
      </c>
      <c r="B4" s="1128"/>
      <c r="C4" s="1128"/>
      <c r="D4" s="1128"/>
      <c r="E4" s="1128"/>
      <c r="F4" s="1128"/>
      <c r="G4" s="1128"/>
      <c r="H4" s="1128"/>
      <c r="I4" s="1128"/>
      <c r="J4" s="1128"/>
      <c r="K4" s="1128"/>
      <c r="L4" s="1128"/>
      <c r="M4" s="1128"/>
      <c r="N4" s="1128"/>
      <c r="O4" s="1128"/>
      <c r="P4" s="1128"/>
      <c r="Q4" s="1128"/>
      <c r="R4" s="1128"/>
      <c r="S4" s="1128"/>
      <c r="T4" s="13"/>
    </row>
    <row r="5" spans="1:22" ht="16.5" thickBot="1" x14ac:dyDescent="0.3">
      <c r="A5" s="1132" t="s">
        <v>16</v>
      </c>
      <c r="B5" s="1132"/>
      <c r="C5" s="1132"/>
      <c r="D5" s="1132"/>
      <c r="E5" s="1132"/>
      <c r="F5" s="1132"/>
      <c r="G5" s="1132"/>
      <c r="H5" s="1132"/>
      <c r="I5" s="1132"/>
      <c r="J5" s="1132"/>
      <c r="K5" s="1132"/>
      <c r="L5" s="1132"/>
      <c r="M5" s="1132"/>
      <c r="N5" s="1132"/>
      <c r="O5" s="1132"/>
      <c r="P5" s="1132"/>
      <c r="Q5" s="1132"/>
      <c r="R5" s="1132"/>
    </row>
    <row r="6" spans="1:22" s="14" customFormat="1" ht="22.5" customHeight="1" x14ac:dyDescent="0.25">
      <c r="A6" s="1133" t="s">
        <v>0</v>
      </c>
      <c r="B6" s="1135" t="s">
        <v>17</v>
      </c>
      <c r="C6" s="1135" t="s">
        <v>18</v>
      </c>
      <c r="D6" s="1135" t="s">
        <v>19</v>
      </c>
      <c r="E6" s="1129" t="s">
        <v>110</v>
      </c>
      <c r="F6" s="1130"/>
      <c r="G6" s="1130"/>
      <c r="H6" s="1130"/>
      <c r="I6" s="1130"/>
      <c r="J6" s="1130"/>
      <c r="K6" s="1130"/>
      <c r="L6" s="1130"/>
      <c r="M6" s="1130"/>
      <c r="N6" s="1130"/>
      <c r="O6" s="1130"/>
      <c r="P6" s="1130"/>
      <c r="Q6" s="1130"/>
      <c r="R6" s="1130"/>
      <c r="S6" s="1131"/>
      <c r="T6" s="16"/>
    </row>
    <row r="7" spans="1:22" s="14" customFormat="1" ht="30" x14ac:dyDescent="0.25">
      <c r="A7" s="1134"/>
      <c r="B7" s="1136"/>
      <c r="C7" s="1136"/>
      <c r="D7" s="1136"/>
      <c r="E7" s="17" t="str">
        <f>'02 CH'!I6</f>
        <v>Xã Ia Trốk</v>
      </c>
      <c r="F7" s="17" t="str">
        <f>'02 CH'!J6</f>
        <v>Xã Ia Mrơn</v>
      </c>
      <c r="G7" s="17" t="str">
        <f>'02 CH'!K6</f>
        <v>Xã Kim Tân</v>
      </c>
      <c r="H7" s="17" t="str">
        <f>'02 CH'!L6</f>
        <v>Xã Chư Răng</v>
      </c>
      <c r="I7" s="17" t="str">
        <f>'02 CH'!M6</f>
        <v>Xã Pờ Tó</v>
      </c>
      <c r="J7" s="17" t="str">
        <f>'02 CH'!N6</f>
        <v>Xã Ia Broai</v>
      </c>
      <c r="K7" s="17" t="str">
        <f>'02 CH'!O6</f>
        <v>Xã Ia Tul</v>
      </c>
      <c r="L7" s="17" t="str">
        <f>'02 CH'!P6</f>
        <v>Xã Ia KDăm</v>
      </c>
      <c r="M7" s="17" t="str">
        <f>'02 CH'!Q6</f>
        <v>Xã Chư Mố</v>
      </c>
      <c r="N7" s="17" t="e">
        <f>'02 CH'!#REF!</f>
        <v>#REF!</v>
      </c>
      <c r="O7" s="17" t="e">
        <f>'02 CH'!#REF!</f>
        <v>#REF!</v>
      </c>
      <c r="P7" s="17" t="e">
        <f>'02 CH'!#REF!</f>
        <v>#REF!</v>
      </c>
      <c r="Q7" s="17" t="e">
        <f>'02 CH'!#REF!</f>
        <v>#REF!</v>
      </c>
      <c r="R7" s="17" t="e">
        <f>'02 CH'!#REF!</f>
        <v>#REF!</v>
      </c>
      <c r="S7" s="29" t="e">
        <f>'02 CH'!#REF!</f>
        <v>#REF!</v>
      </c>
      <c r="T7" s="18" t="e">
        <f>'02 CH'!#REF!</f>
        <v>#REF!</v>
      </c>
    </row>
    <row r="8" spans="1:22" s="26" customFormat="1" ht="11.25" x14ac:dyDescent="0.2">
      <c r="A8" s="30" t="s">
        <v>190</v>
      </c>
      <c r="B8" s="23" t="s">
        <v>191</v>
      </c>
      <c r="C8" s="23" t="s">
        <v>192</v>
      </c>
      <c r="D8" s="24" t="s">
        <v>21</v>
      </c>
      <c r="E8" s="23" t="s">
        <v>175</v>
      </c>
      <c r="F8" s="23" t="s">
        <v>176</v>
      </c>
      <c r="G8" s="23" t="s">
        <v>177</v>
      </c>
      <c r="H8" s="23" t="s">
        <v>178</v>
      </c>
      <c r="I8" s="23" t="s">
        <v>179</v>
      </c>
      <c r="J8" s="23" t="s">
        <v>180</v>
      </c>
      <c r="K8" s="23" t="s">
        <v>181</v>
      </c>
      <c r="L8" s="23" t="s">
        <v>182</v>
      </c>
      <c r="M8" s="23" t="s">
        <v>183</v>
      </c>
      <c r="N8" s="23" t="s">
        <v>184</v>
      </c>
      <c r="O8" s="23" t="s">
        <v>185</v>
      </c>
      <c r="P8" s="23" t="s">
        <v>186</v>
      </c>
      <c r="Q8" s="23" t="s">
        <v>187</v>
      </c>
      <c r="R8" s="23" t="s">
        <v>188</v>
      </c>
      <c r="S8" s="31" t="s">
        <v>189</v>
      </c>
      <c r="T8" s="25"/>
      <c r="U8" s="25"/>
      <c r="V8" s="25"/>
    </row>
    <row r="9" spans="1:22" s="42" customFormat="1" ht="15" x14ac:dyDescent="0.25">
      <c r="A9" s="32">
        <v>1</v>
      </c>
      <c r="B9" s="28" t="s">
        <v>22</v>
      </c>
      <c r="C9" s="27" t="s">
        <v>23</v>
      </c>
      <c r="D9" s="51">
        <f>SUM(E9:S9)</f>
        <v>522.5</v>
      </c>
      <c r="E9" s="51">
        <f>SUM(E10:E19)-E11</f>
        <v>0</v>
      </c>
      <c r="F9" s="51">
        <f t="shared" ref="F9:S9" si="0">SUM(F10:F19)-F11</f>
        <v>0</v>
      </c>
      <c r="G9" s="51">
        <f t="shared" si="0"/>
        <v>0</v>
      </c>
      <c r="H9" s="51">
        <f t="shared" si="0"/>
        <v>0</v>
      </c>
      <c r="I9" s="51">
        <f t="shared" si="0"/>
        <v>0</v>
      </c>
      <c r="J9" s="51">
        <f t="shared" si="0"/>
        <v>0</v>
      </c>
      <c r="K9" s="51">
        <f t="shared" si="0"/>
        <v>264.51</v>
      </c>
      <c r="L9" s="51">
        <f t="shared" si="0"/>
        <v>132.99</v>
      </c>
      <c r="M9" s="51">
        <f t="shared" si="0"/>
        <v>125</v>
      </c>
      <c r="N9" s="51">
        <f t="shared" si="0"/>
        <v>0</v>
      </c>
      <c r="O9" s="51">
        <f t="shared" si="0"/>
        <v>0</v>
      </c>
      <c r="P9" s="51">
        <f t="shared" si="0"/>
        <v>0</v>
      </c>
      <c r="Q9" s="51">
        <f t="shared" si="0"/>
        <v>0</v>
      </c>
      <c r="R9" s="51">
        <f t="shared" si="0"/>
        <v>0</v>
      </c>
      <c r="S9" s="52">
        <f t="shared" si="0"/>
        <v>0</v>
      </c>
      <c r="T9" s="47"/>
    </row>
    <row r="10" spans="1:22" s="14" customFormat="1" ht="15" x14ac:dyDescent="0.25">
      <c r="A10" s="33">
        <v>1.1000000000000001</v>
      </c>
      <c r="B10" s="15" t="s">
        <v>24</v>
      </c>
      <c r="C10" s="41" t="s">
        <v>25</v>
      </c>
      <c r="D10" s="17">
        <f>SUM(E10:S10)</f>
        <v>0</v>
      </c>
      <c r="E10" s="17">
        <f>'[1]1_Xa Ia Trok'!$F$46</f>
        <v>0</v>
      </c>
      <c r="F10" s="17">
        <f>'[1]2_Xa Ia Mron'!$F$46</f>
        <v>0</v>
      </c>
      <c r="G10" s="17">
        <f>'[1]3_Xa Kim Tan'!$F$46</f>
        <v>0</v>
      </c>
      <c r="H10" s="17">
        <f>'[1]4_Xa Chu Rang'!$F$46</f>
        <v>0</v>
      </c>
      <c r="I10" s="17">
        <f>'[1]5_Xa Po To'!$F$46</f>
        <v>0</v>
      </c>
      <c r="J10" s="17">
        <f>'[1]6_Xa Ia Broai'!$F$46</f>
        <v>0</v>
      </c>
      <c r="K10" s="17">
        <f>'[1]7_Xa Ia Tul'!$F$46</f>
        <v>0</v>
      </c>
      <c r="L10" s="17">
        <f>'[1]9_Xa Ia KDam'!$F$46</f>
        <v>0</v>
      </c>
      <c r="M10" s="17">
        <f>'[1]8_Xa Chu Mo'!$F$46</f>
        <v>0</v>
      </c>
      <c r="N10" s="17">
        <f>'[1]10_Off'!$F$46</f>
        <v>0</v>
      </c>
      <c r="O10" s="17">
        <f>'[1]11_Off'!$F$46</f>
        <v>0</v>
      </c>
      <c r="P10" s="17">
        <f>'[1]12_Off'!$F$46</f>
        <v>0</v>
      </c>
      <c r="Q10" s="17">
        <f>'[1]13_Off'!$F$46</f>
        <v>0</v>
      </c>
      <c r="R10" s="17">
        <f>'[1]14_Off'!$F$46</f>
        <v>0</v>
      </c>
      <c r="S10" s="29">
        <f>'[1]15_Off'!$F$46</f>
        <v>0</v>
      </c>
      <c r="T10" s="16"/>
    </row>
    <row r="11" spans="1:22" s="14" customFormat="1" ht="15" x14ac:dyDescent="0.25">
      <c r="A11" s="33"/>
      <c r="B11" s="20" t="s">
        <v>26</v>
      </c>
      <c r="C11" s="21" t="s">
        <v>27</v>
      </c>
      <c r="D11" s="17">
        <f t="shared" ref="D11:D46" si="1">SUM(E11:S11)</f>
        <v>0</v>
      </c>
      <c r="E11" s="17">
        <f>'[1]1_Xa Ia Trok'!$G$46</f>
        <v>0</v>
      </c>
      <c r="F11" s="17">
        <f>'[1]2_Xa Ia Mron'!$G$46</f>
        <v>0</v>
      </c>
      <c r="G11" s="17">
        <f>'[1]3_Xa Kim Tan'!$G$46</f>
        <v>0</v>
      </c>
      <c r="H11" s="17">
        <f>'[1]4_Xa Chu Rang'!$G$46</f>
        <v>0</v>
      </c>
      <c r="I11" s="17">
        <f>'[1]5_Xa Po To'!$G$46</f>
        <v>0</v>
      </c>
      <c r="J11" s="17">
        <f>'[1]6_Xa Ia Broai'!$G$46</f>
        <v>0</v>
      </c>
      <c r="K11" s="17">
        <f>'[1]7_Xa Ia Tul'!$G$46</f>
        <v>0</v>
      </c>
      <c r="L11" s="17">
        <f>'[1]9_Xa Ia KDam'!$G$46</f>
        <v>0</v>
      </c>
      <c r="M11" s="17">
        <f>'[1]8_Xa Chu Mo'!$G$46</f>
        <v>0</v>
      </c>
      <c r="N11" s="17">
        <f>'[1]10_Off'!$G$46</f>
        <v>0</v>
      </c>
      <c r="O11" s="17">
        <f>'[1]11_Off'!$G$46</f>
        <v>0</v>
      </c>
      <c r="P11" s="17">
        <f>'[1]12_Off'!$G$46</f>
        <v>0</v>
      </c>
      <c r="Q11" s="17">
        <f>'[1]13_Off'!$G$46</f>
        <v>0</v>
      </c>
      <c r="R11" s="17">
        <f>'[1]14_Off'!$G$46</f>
        <v>0</v>
      </c>
      <c r="S11" s="29">
        <f>'[1]15_Off'!$G$46</f>
        <v>0</v>
      </c>
      <c r="T11" s="16"/>
    </row>
    <row r="12" spans="1:22" s="14" customFormat="1" ht="15" x14ac:dyDescent="0.25">
      <c r="A12" s="33">
        <v>1.2</v>
      </c>
      <c r="B12" s="15" t="s">
        <v>28</v>
      </c>
      <c r="C12" s="41" t="s">
        <v>29</v>
      </c>
      <c r="D12" s="17">
        <f t="shared" si="1"/>
        <v>27.5</v>
      </c>
      <c r="E12" s="17">
        <f>'[1]1_Xa Ia Trok'!$H$46</f>
        <v>0</v>
      </c>
      <c r="F12" s="17">
        <f>'[1]2_Xa Ia Mron'!$H$46</f>
        <v>0</v>
      </c>
      <c r="G12" s="17">
        <f>'[1]3_Xa Kim Tan'!$H$46</f>
        <v>0</v>
      </c>
      <c r="H12" s="17">
        <f>'[1]4_Xa Chu Rang'!$H$46</f>
        <v>0</v>
      </c>
      <c r="I12" s="17">
        <f>'[1]5_Xa Po To'!$H$46</f>
        <v>0</v>
      </c>
      <c r="J12" s="17">
        <f>'[1]6_Xa Ia Broai'!$H$46</f>
        <v>0</v>
      </c>
      <c r="K12" s="17">
        <f>'[1]7_Xa Ia Tul'!$H$46</f>
        <v>17.5</v>
      </c>
      <c r="L12" s="17">
        <f>'[1]9_Xa Ia KDam'!$H$46</f>
        <v>10</v>
      </c>
      <c r="M12" s="17">
        <f>'[1]8_Xa Chu Mo'!$H$46</f>
        <v>0</v>
      </c>
      <c r="N12" s="17">
        <f>'[1]10_Off'!$H$46</f>
        <v>0</v>
      </c>
      <c r="O12" s="17">
        <f>'[1]11_Off'!$H$46</f>
        <v>0</v>
      </c>
      <c r="P12" s="17">
        <f>'[1]12_Off'!$H$46</f>
        <v>0</v>
      </c>
      <c r="Q12" s="17">
        <f>'[1]13_Off'!$H$46</f>
        <v>0</v>
      </c>
      <c r="R12" s="17">
        <f>'[1]14_Off'!$H$46</f>
        <v>0</v>
      </c>
      <c r="S12" s="29">
        <f>'[1]15_Off'!$H$46</f>
        <v>0</v>
      </c>
      <c r="T12" s="16"/>
    </row>
    <row r="13" spans="1:22" s="14" customFormat="1" ht="15" x14ac:dyDescent="0.25">
      <c r="A13" s="33">
        <v>1.3</v>
      </c>
      <c r="B13" s="15" t="s">
        <v>30</v>
      </c>
      <c r="C13" s="41" t="s">
        <v>31</v>
      </c>
      <c r="D13" s="17">
        <f t="shared" si="1"/>
        <v>0</v>
      </c>
      <c r="E13" s="17">
        <f>'[1]1_Xa Ia Trok'!$I$46</f>
        <v>0</v>
      </c>
      <c r="F13" s="17">
        <f>'[1]2_Xa Ia Mron'!$I$46</f>
        <v>0</v>
      </c>
      <c r="G13" s="17">
        <f>'[1]3_Xa Kim Tan'!$I$46</f>
        <v>0</v>
      </c>
      <c r="H13" s="17">
        <f>'[1]4_Xa Chu Rang'!$I$46</f>
        <v>0</v>
      </c>
      <c r="I13" s="17">
        <f>'[1]5_Xa Po To'!$I$46</f>
        <v>0</v>
      </c>
      <c r="J13" s="17">
        <f>'[1]6_Xa Ia Broai'!$I$46</f>
        <v>0</v>
      </c>
      <c r="K13" s="17">
        <f>'[1]7_Xa Ia Tul'!$I$46</f>
        <v>0</v>
      </c>
      <c r="L13" s="17">
        <f>'[1]9_Xa Ia KDam'!$I$46</f>
        <v>0</v>
      </c>
      <c r="M13" s="17">
        <f>'[1]8_Xa Chu Mo'!$I$46</f>
        <v>0</v>
      </c>
      <c r="N13" s="17">
        <f>'[1]10_Off'!$I$46</f>
        <v>0</v>
      </c>
      <c r="O13" s="17">
        <f>'[1]11_Off'!$I$46</f>
        <v>0</v>
      </c>
      <c r="P13" s="17">
        <f>'[1]12_Off'!$I$46</f>
        <v>0</v>
      </c>
      <c r="Q13" s="17">
        <f>'[1]13_Off'!$I$46</f>
        <v>0</v>
      </c>
      <c r="R13" s="17">
        <f>'[1]14_Off'!$I$46</f>
        <v>0</v>
      </c>
      <c r="S13" s="29">
        <f>'[1]15_Off'!$I$46</f>
        <v>0</v>
      </c>
      <c r="T13" s="16"/>
    </row>
    <row r="14" spans="1:22" s="14" customFormat="1" ht="15" x14ac:dyDescent="0.25">
      <c r="A14" s="33">
        <v>1.4</v>
      </c>
      <c r="B14" s="15" t="s">
        <v>32</v>
      </c>
      <c r="C14" s="41" t="s">
        <v>33</v>
      </c>
      <c r="D14" s="17">
        <f t="shared" si="1"/>
        <v>0</v>
      </c>
      <c r="E14" s="17">
        <f>'[1]1_Xa Ia Trok'!$J$46</f>
        <v>0</v>
      </c>
      <c r="F14" s="17">
        <f>'[1]2_Xa Ia Mron'!$J$46</f>
        <v>0</v>
      </c>
      <c r="G14" s="17">
        <f>'[1]3_Xa Kim Tan'!$J$46</f>
        <v>0</v>
      </c>
      <c r="H14" s="17">
        <f>'[1]4_Xa Chu Rang'!$J$46</f>
        <v>0</v>
      </c>
      <c r="I14" s="17">
        <f>'[1]5_Xa Po To'!$J$46</f>
        <v>0</v>
      </c>
      <c r="J14" s="17">
        <f>'[1]6_Xa Ia Broai'!$J$46</f>
        <v>0</v>
      </c>
      <c r="K14" s="17">
        <f>'[1]7_Xa Ia Tul'!$J$46</f>
        <v>0</v>
      </c>
      <c r="L14" s="17">
        <f>'[1]9_Xa Ia KDam'!$J$46</f>
        <v>0</v>
      </c>
      <c r="M14" s="17">
        <f>'[1]8_Xa Chu Mo'!$J$46</f>
        <v>0</v>
      </c>
      <c r="N14" s="17">
        <f>'[1]10_Off'!$J$46</f>
        <v>0</v>
      </c>
      <c r="O14" s="17">
        <f>'[1]11_Off'!$J$46</f>
        <v>0</v>
      </c>
      <c r="P14" s="17">
        <f>'[1]12_Off'!$J$46</f>
        <v>0</v>
      </c>
      <c r="Q14" s="17">
        <f>'[1]13_Off'!$J$46</f>
        <v>0</v>
      </c>
      <c r="R14" s="17">
        <f>'[1]14_Off'!$J$46</f>
        <v>0</v>
      </c>
      <c r="S14" s="29">
        <f>'[1]15_Off'!$J$46</f>
        <v>0</v>
      </c>
      <c r="T14" s="16"/>
    </row>
    <row r="15" spans="1:22" s="14" customFormat="1" ht="15" x14ac:dyDescent="0.25">
      <c r="A15" s="33">
        <v>1.5</v>
      </c>
      <c r="B15" s="15" t="s">
        <v>34</v>
      </c>
      <c r="C15" s="41" t="s">
        <v>35</v>
      </c>
      <c r="D15" s="17">
        <f t="shared" si="1"/>
        <v>0</v>
      </c>
      <c r="E15" s="17">
        <f>'[1]1_Xa Ia Trok'!$K$46</f>
        <v>0</v>
      </c>
      <c r="F15" s="17">
        <f>'[1]2_Xa Ia Mron'!$K$46</f>
        <v>0</v>
      </c>
      <c r="G15" s="17">
        <f>'[1]3_Xa Kim Tan'!$K$46</f>
        <v>0</v>
      </c>
      <c r="H15" s="17">
        <f>'[1]4_Xa Chu Rang'!$K$46</f>
        <v>0</v>
      </c>
      <c r="I15" s="17">
        <f>'[1]5_Xa Po To'!$K$46</f>
        <v>0</v>
      </c>
      <c r="J15" s="17">
        <f>'[1]6_Xa Ia Broai'!$K$46</f>
        <v>0</v>
      </c>
      <c r="K15" s="17">
        <f>'[1]7_Xa Ia Tul'!$K$46</f>
        <v>0</v>
      </c>
      <c r="L15" s="17">
        <f>'[1]9_Xa Ia KDam'!$K$46</f>
        <v>0</v>
      </c>
      <c r="M15" s="17">
        <f>'[1]8_Xa Chu Mo'!$K$46</f>
        <v>0</v>
      </c>
      <c r="N15" s="17">
        <f>'[1]10_Off'!$K$46</f>
        <v>0</v>
      </c>
      <c r="O15" s="17">
        <f>'[1]11_Off'!$K$46</f>
        <v>0</v>
      </c>
      <c r="P15" s="17">
        <f>'[1]12_Off'!$K$46</f>
        <v>0</v>
      </c>
      <c r="Q15" s="17">
        <f>'[1]13_Off'!$K$46</f>
        <v>0</v>
      </c>
      <c r="R15" s="17">
        <f>'[1]14_Off'!$K$46</f>
        <v>0</v>
      </c>
      <c r="S15" s="29">
        <f>'[1]15_Off'!$K$46</f>
        <v>0</v>
      </c>
      <c r="T15" s="16"/>
    </row>
    <row r="16" spans="1:22" s="14" customFormat="1" ht="15" x14ac:dyDescent="0.25">
      <c r="A16" s="33">
        <v>1.6</v>
      </c>
      <c r="B16" s="15" t="s">
        <v>36</v>
      </c>
      <c r="C16" s="41" t="s">
        <v>37</v>
      </c>
      <c r="D16" s="17">
        <f t="shared" si="1"/>
        <v>495</v>
      </c>
      <c r="E16" s="17">
        <f>'[1]1_Xa Ia Trok'!$L$46</f>
        <v>0</v>
      </c>
      <c r="F16" s="17">
        <f>'[1]2_Xa Ia Mron'!$L$46</f>
        <v>0</v>
      </c>
      <c r="G16" s="17">
        <f>'[1]3_Xa Kim Tan'!$L$46</f>
        <v>0</v>
      </c>
      <c r="H16" s="17">
        <f>'[1]4_Xa Chu Rang'!$L$46</f>
        <v>0</v>
      </c>
      <c r="I16" s="17">
        <f>'[1]5_Xa Po To'!$L$46</f>
        <v>0</v>
      </c>
      <c r="J16" s="17">
        <f>'[1]6_Xa Ia Broai'!$L$46</f>
        <v>0</v>
      </c>
      <c r="K16" s="17">
        <f>'[1]7_Xa Ia Tul'!$L$46</f>
        <v>247.01</v>
      </c>
      <c r="L16" s="17">
        <f>'[1]9_Xa Ia KDam'!$L$46</f>
        <v>122.99</v>
      </c>
      <c r="M16" s="17">
        <f>'[1]8_Xa Chu Mo'!$L$46</f>
        <v>125</v>
      </c>
      <c r="N16" s="17">
        <f>'[1]10_Off'!$L$46</f>
        <v>0</v>
      </c>
      <c r="O16" s="17">
        <f>'[1]11_Off'!$L$46</f>
        <v>0</v>
      </c>
      <c r="P16" s="17">
        <f>'[1]12_Off'!$L$46</f>
        <v>0</v>
      </c>
      <c r="Q16" s="17">
        <f>'[1]13_Off'!$L$46</f>
        <v>0</v>
      </c>
      <c r="R16" s="17">
        <f>'[1]14_Off'!$L$46</f>
        <v>0</v>
      </c>
      <c r="S16" s="29">
        <f>'[1]15_Off'!$L$46</f>
        <v>0</v>
      </c>
      <c r="T16" s="16"/>
    </row>
    <row r="17" spans="1:20" s="14" customFormat="1" ht="15" x14ac:dyDescent="0.25">
      <c r="A17" s="33">
        <v>1.7</v>
      </c>
      <c r="B17" s="15" t="s">
        <v>38</v>
      </c>
      <c r="C17" s="41" t="s">
        <v>39</v>
      </c>
      <c r="D17" s="17">
        <f t="shared" si="1"/>
        <v>0</v>
      </c>
      <c r="E17" s="17">
        <f>'[1]1_Xa Ia Trok'!$M$46</f>
        <v>0</v>
      </c>
      <c r="F17" s="17">
        <f>'[1]2_Xa Ia Mron'!$M$46</f>
        <v>0</v>
      </c>
      <c r="G17" s="17">
        <f>'[1]3_Xa Kim Tan'!$M$46</f>
        <v>0</v>
      </c>
      <c r="H17" s="17">
        <f>'[1]4_Xa Chu Rang'!$M$46</f>
        <v>0</v>
      </c>
      <c r="I17" s="17">
        <f>'[1]5_Xa Po To'!$M$46</f>
        <v>0</v>
      </c>
      <c r="J17" s="17">
        <f>'[1]6_Xa Ia Broai'!$M$46</f>
        <v>0</v>
      </c>
      <c r="K17" s="17">
        <f>'[1]7_Xa Ia Tul'!$M$46</f>
        <v>0</v>
      </c>
      <c r="L17" s="17">
        <f>'[1]9_Xa Ia KDam'!$M$46</f>
        <v>0</v>
      </c>
      <c r="M17" s="17">
        <f>'[1]8_Xa Chu Mo'!$M$46</f>
        <v>0</v>
      </c>
      <c r="N17" s="17">
        <f>'[1]10_Off'!$M$46</f>
        <v>0</v>
      </c>
      <c r="O17" s="17">
        <f>'[1]11_Off'!$M$46</f>
        <v>0</v>
      </c>
      <c r="P17" s="17">
        <f>'[1]12_Off'!$M$46</f>
        <v>0</v>
      </c>
      <c r="Q17" s="17">
        <f>'[1]13_Off'!$M$46</f>
        <v>0</v>
      </c>
      <c r="R17" s="17">
        <f>'[1]14_Off'!$M$46</f>
        <v>0</v>
      </c>
      <c r="S17" s="29">
        <f>'[1]15_Off'!$M$46</f>
        <v>0</v>
      </c>
      <c r="T17" s="16"/>
    </row>
    <row r="18" spans="1:20" s="14" customFormat="1" ht="15" x14ac:dyDescent="0.25">
      <c r="A18" s="33">
        <v>1.8</v>
      </c>
      <c r="B18" s="15" t="s">
        <v>40</v>
      </c>
      <c r="C18" s="41" t="s">
        <v>41</v>
      </c>
      <c r="D18" s="17">
        <f t="shared" si="1"/>
        <v>0</v>
      </c>
      <c r="E18" s="17">
        <f>'[1]1_Xa Ia Trok'!$N$46</f>
        <v>0</v>
      </c>
      <c r="F18" s="17">
        <f>'[1]2_Xa Ia Mron'!$N$46</f>
        <v>0</v>
      </c>
      <c r="G18" s="17">
        <f>'[1]3_Xa Kim Tan'!$N$46</f>
        <v>0</v>
      </c>
      <c r="H18" s="17">
        <f>'[1]4_Xa Chu Rang'!$N$46</f>
        <v>0</v>
      </c>
      <c r="I18" s="17">
        <f>'[1]5_Xa Po To'!$N$46</f>
        <v>0</v>
      </c>
      <c r="J18" s="17">
        <f>'[1]6_Xa Ia Broai'!$N$46</f>
        <v>0</v>
      </c>
      <c r="K18" s="17">
        <f>'[1]7_Xa Ia Tul'!$N$46</f>
        <v>0</v>
      </c>
      <c r="L18" s="17">
        <f>'[1]9_Xa Ia KDam'!$N$46</f>
        <v>0</v>
      </c>
      <c r="M18" s="17">
        <f>'[1]8_Xa Chu Mo'!$N$46</f>
        <v>0</v>
      </c>
      <c r="N18" s="17">
        <f>'[1]10_Off'!$N$46</f>
        <v>0</v>
      </c>
      <c r="O18" s="17">
        <f>'[1]11_Off'!$N$46</f>
        <v>0</v>
      </c>
      <c r="P18" s="17">
        <f>'[1]12_Off'!$N$46</f>
        <v>0</v>
      </c>
      <c r="Q18" s="17">
        <f>'[1]13_Off'!$N$46</f>
        <v>0</v>
      </c>
      <c r="R18" s="17">
        <f>'[1]14_Off'!$N$46</f>
        <v>0</v>
      </c>
      <c r="S18" s="29">
        <f>'[1]15_Off'!$N$46</f>
        <v>0</v>
      </c>
      <c r="T18" s="16"/>
    </row>
    <row r="19" spans="1:20" s="14" customFormat="1" ht="15" x14ac:dyDescent="0.25">
      <c r="A19" s="33">
        <v>1.9</v>
      </c>
      <c r="B19" s="15" t="s">
        <v>42</v>
      </c>
      <c r="C19" s="41" t="s">
        <v>43</v>
      </c>
      <c r="D19" s="17">
        <f t="shared" si="1"/>
        <v>0</v>
      </c>
      <c r="E19" s="17">
        <f>'[1]1_Xa Ia Trok'!$O$46</f>
        <v>0</v>
      </c>
      <c r="F19" s="17">
        <f>'[1]2_Xa Ia Mron'!$O$46</f>
        <v>0</v>
      </c>
      <c r="G19" s="17">
        <f>'[1]3_Xa Kim Tan'!$O$46</f>
        <v>0</v>
      </c>
      <c r="H19" s="17">
        <f>'[1]4_Xa Chu Rang'!$O$46</f>
        <v>0</v>
      </c>
      <c r="I19" s="17">
        <f>'[1]5_Xa Po To'!$O$46</f>
        <v>0</v>
      </c>
      <c r="J19" s="17">
        <f>'[1]6_Xa Ia Broai'!$O$46</f>
        <v>0</v>
      </c>
      <c r="K19" s="17">
        <f>'[1]7_Xa Ia Tul'!$O$46</f>
        <v>0</v>
      </c>
      <c r="L19" s="17">
        <f>'[1]9_Xa Ia KDam'!$O$46</f>
        <v>0</v>
      </c>
      <c r="M19" s="17">
        <f>'[1]8_Xa Chu Mo'!$O$46</f>
        <v>0</v>
      </c>
      <c r="N19" s="17">
        <f>'[1]10_Off'!$O$46</f>
        <v>0</v>
      </c>
      <c r="O19" s="17">
        <f>'[1]11_Off'!$O$46</f>
        <v>0</v>
      </c>
      <c r="P19" s="17">
        <f>'[1]12_Off'!$O$46</f>
        <v>0</v>
      </c>
      <c r="Q19" s="17">
        <f>'[1]13_Off'!$O$46</f>
        <v>0</v>
      </c>
      <c r="R19" s="17">
        <f>'[1]14_Off'!$O$46</f>
        <v>0</v>
      </c>
      <c r="S19" s="29">
        <f>'[1]15_Off'!$O$46</f>
        <v>0</v>
      </c>
      <c r="T19" s="16"/>
    </row>
    <row r="20" spans="1:20" s="42" customFormat="1" ht="15" x14ac:dyDescent="0.25">
      <c r="A20" s="32">
        <v>2</v>
      </c>
      <c r="B20" s="28" t="s">
        <v>44</v>
      </c>
      <c r="C20" s="27" t="s">
        <v>45</v>
      </c>
      <c r="D20" s="51">
        <f t="shared" si="1"/>
        <v>5.44</v>
      </c>
      <c r="E20" s="51">
        <f>SUM(E21:E46)</f>
        <v>0</v>
      </c>
      <c r="F20" s="51">
        <f t="shared" ref="F20:S20" si="2">SUM(F21:F46)</f>
        <v>0</v>
      </c>
      <c r="G20" s="51">
        <f t="shared" si="2"/>
        <v>2.72</v>
      </c>
      <c r="H20" s="51">
        <f t="shared" si="2"/>
        <v>0</v>
      </c>
      <c r="I20" s="51">
        <f t="shared" si="2"/>
        <v>0</v>
      </c>
      <c r="J20" s="51">
        <f t="shared" si="2"/>
        <v>0</v>
      </c>
      <c r="K20" s="51">
        <f t="shared" si="2"/>
        <v>0</v>
      </c>
      <c r="L20" s="51">
        <f t="shared" si="2"/>
        <v>0</v>
      </c>
      <c r="M20" s="51">
        <f t="shared" si="2"/>
        <v>2.72</v>
      </c>
      <c r="N20" s="51">
        <f t="shared" si="2"/>
        <v>0</v>
      </c>
      <c r="O20" s="51">
        <f t="shared" si="2"/>
        <v>0</v>
      </c>
      <c r="P20" s="51">
        <f t="shared" si="2"/>
        <v>0</v>
      </c>
      <c r="Q20" s="51">
        <f t="shared" si="2"/>
        <v>0</v>
      </c>
      <c r="R20" s="51">
        <f t="shared" si="2"/>
        <v>0</v>
      </c>
      <c r="S20" s="52">
        <f t="shared" si="2"/>
        <v>0</v>
      </c>
      <c r="T20" s="47"/>
    </row>
    <row r="21" spans="1:20" s="14" customFormat="1" ht="15" x14ac:dyDescent="0.25">
      <c r="A21" s="33">
        <v>2.1</v>
      </c>
      <c r="B21" s="15" t="s">
        <v>46</v>
      </c>
      <c r="C21" s="41" t="s">
        <v>47</v>
      </c>
      <c r="D21" s="17">
        <f t="shared" si="1"/>
        <v>0</v>
      </c>
      <c r="E21" s="17">
        <f>'[1]1_Xa Ia Trok'!$Q$46</f>
        <v>0</v>
      </c>
      <c r="F21" s="17">
        <f>'[1]2_Xa Ia Mron'!$Q$46</f>
        <v>0</v>
      </c>
      <c r="G21" s="17">
        <f>'[1]3_Xa Kim Tan'!$Q$46</f>
        <v>0</v>
      </c>
      <c r="H21" s="17">
        <f>'[1]4_Xa Chu Rang'!$Q$46</f>
        <v>0</v>
      </c>
      <c r="I21" s="17">
        <f>'[1]5_Xa Po To'!$Q$46</f>
        <v>0</v>
      </c>
      <c r="J21" s="17">
        <f>'[1]6_Xa Ia Broai'!$Q$46</f>
        <v>0</v>
      </c>
      <c r="K21" s="17">
        <f>'[1]7_Xa Ia Tul'!$Q$46</f>
        <v>0</v>
      </c>
      <c r="L21" s="17">
        <f>'[1]9_Xa Ia KDam'!$Q$46</f>
        <v>0</v>
      </c>
      <c r="M21" s="17">
        <f>'[1]8_Xa Chu Mo'!$Q$46</f>
        <v>0</v>
      </c>
      <c r="N21" s="17">
        <f>'[1]10_Off'!$Q$46</f>
        <v>0</v>
      </c>
      <c r="O21" s="17">
        <f>'[1]11_Off'!$Q$46</f>
        <v>0</v>
      </c>
      <c r="P21" s="17">
        <f>'[1]12_Off'!$Q$46</f>
        <v>0</v>
      </c>
      <c r="Q21" s="17">
        <f>'[1]13_Off'!$Q$46</f>
        <v>0</v>
      </c>
      <c r="R21" s="17">
        <f>'[1]14_Off'!$Q$46</f>
        <v>0</v>
      </c>
      <c r="S21" s="29">
        <f>'[1]15_Off'!$Q$46</f>
        <v>0</v>
      </c>
      <c r="T21" s="16"/>
    </row>
    <row r="22" spans="1:20" s="14" customFormat="1" ht="15" x14ac:dyDescent="0.25">
      <c r="A22" s="33">
        <v>2.2000000000000002</v>
      </c>
      <c r="B22" s="15" t="s">
        <v>48</v>
      </c>
      <c r="C22" s="41" t="s">
        <v>49</v>
      </c>
      <c r="D22" s="17">
        <f t="shared" si="1"/>
        <v>0</v>
      </c>
      <c r="E22" s="17">
        <f>'[1]1_Xa Ia Trok'!$R$46</f>
        <v>0</v>
      </c>
      <c r="F22" s="17">
        <f>'[1]2_Xa Ia Mron'!$R$46</f>
        <v>0</v>
      </c>
      <c r="G22" s="17">
        <f>'[1]3_Xa Kim Tan'!$R$46</f>
        <v>0</v>
      </c>
      <c r="H22" s="17">
        <f>'[1]4_Xa Chu Rang'!$R$46</f>
        <v>0</v>
      </c>
      <c r="I22" s="17">
        <f>'[1]5_Xa Po To'!$R$46</f>
        <v>0</v>
      </c>
      <c r="J22" s="17">
        <f>'[1]6_Xa Ia Broai'!$R$46</f>
        <v>0</v>
      </c>
      <c r="K22" s="17">
        <f>'[1]7_Xa Ia Tul'!$R$46</f>
        <v>0</v>
      </c>
      <c r="L22" s="17">
        <f>'[1]9_Xa Ia KDam'!$R$46</f>
        <v>0</v>
      </c>
      <c r="M22" s="17">
        <f>'[1]8_Xa Chu Mo'!$R$46</f>
        <v>0</v>
      </c>
      <c r="N22" s="17">
        <f>'[1]10_Off'!$R$46</f>
        <v>0</v>
      </c>
      <c r="O22" s="17">
        <f>'[1]11_Off'!$R$46</f>
        <v>0</v>
      </c>
      <c r="P22" s="17">
        <f>'[1]12_Off'!$R$46</f>
        <v>0</v>
      </c>
      <c r="Q22" s="17">
        <f>'[1]13_Off'!$R$46</f>
        <v>0</v>
      </c>
      <c r="R22" s="17">
        <f>'[1]14_Off'!$R$46</f>
        <v>0</v>
      </c>
      <c r="S22" s="29">
        <f>'[1]15_Off'!$R$46</f>
        <v>0</v>
      </c>
      <c r="T22" s="16"/>
    </row>
    <row r="23" spans="1:20" s="14" customFormat="1" ht="15" x14ac:dyDescent="0.25">
      <c r="A23" s="33">
        <v>2.2999999999999998</v>
      </c>
      <c r="B23" s="15" t="s">
        <v>50</v>
      </c>
      <c r="C23" s="41" t="s">
        <v>51</v>
      </c>
      <c r="D23" s="17">
        <f t="shared" si="1"/>
        <v>0</v>
      </c>
      <c r="E23" s="17">
        <f>'[1]1_Xa Ia Trok'!$S$46</f>
        <v>0</v>
      </c>
      <c r="F23" s="17">
        <f>'[1]2_Xa Ia Mron'!$S$46</f>
        <v>0</v>
      </c>
      <c r="G23" s="17">
        <f>'[1]3_Xa Kim Tan'!$S$46</f>
        <v>0</v>
      </c>
      <c r="H23" s="17">
        <f>'[1]4_Xa Chu Rang'!$S$46</f>
        <v>0</v>
      </c>
      <c r="I23" s="17">
        <f>'[1]5_Xa Po To'!$S$46</f>
        <v>0</v>
      </c>
      <c r="J23" s="17">
        <f>'[1]6_Xa Ia Broai'!$S$46</f>
        <v>0</v>
      </c>
      <c r="K23" s="17">
        <f>'[1]7_Xa Ia Tul'!$S$46</f>
        <v>0</v>
      </c>
      <c r="L23" s="17">
        <f>'[1]9_Xa Ia KDam'!$S$46</f>
        <v>0</v>
      </c>
      <c r="M23" s="17">
        <f>'[1]8_Xa Chu Mo'!$S$46</f>
        <v>0</v>
      </c>
      <c r="N23" s="17">
        <f>'[1]10_Off'!$S$46</f>
        <v>0</v>
      </c>
      <c r="O23" s="17">
        <f>'[1]11_Off'!$S$46</f>
        <v>0</v>
      </c>
      <c r="P23" s="17">
        <f>'[1]12_Off'!$S$46</f>
        <v>0</v>
      </c>
      <c r="Q23" s="17">
        <f>'[1]13_Off'!$S$46</f>
        <v>0</v>
      </c>
      <c r="R23" s="17">
        <f>'[1]14_Off'!$S$46</f>
        <v>0</v>
      </c>
      <c r="S23" s="29">
        <f>'[1]15_Off'!$S$46</f>
        <v>0</v>
      </c>
      <c r="T23" s="16"/>
    </row>
    <row r="24" spans="1:20" s="14" customFormat="1" ht="15" x14ac:dyDescent="0.25">
      <c r="A24" s="33">
        <v>2.4</v>
      </c>
      <c r="B24" s="15" t="s">
        <v>52</v>
      </c>
      <c r="C24" s="41" t="s">
        <v>53</v>
      </c>
      <c r="D24" s="17">
        <f t="shared" si="1"/>
        <v>0</v>
      </c>
      <c r="E24" s="17">
        <f>'[1]1_Xa Ia Trok'!$T$46</f>
        <v>0</v>
      </c>
      <c r="F24" s="17">
        <f>'[1]2_Xa Ia Mron'!$T$46</f>
        <v>0</v>
      </c>
      <c r="G24" s="17">
        <f>'[1]3_Xa Kim Tan'!$T$46</f>
        <v>0</v>
      </c>
      <c r="H24" s="17">
        <f>'[1]4_Xa Chu Rang'!$T$46</f>
        <v>0</v>
      </c>
      <c r="I24" s="17">
        <f>'[1]5_Xa Po To'!$T$46</f>
        <v>0</v>
      </c>
      <c r="J24" s="17">
        <f>'[1]6_Xa Ia Broai'!$T$46</f>
        <v>0</v>
      </c>
      <c r="K24" s="17">
        <f>'[1]7_Xa Ia Tul'!$T$46</f>
        <v>0</v>
      </c>
      <c r="L24" s="17">
        <f>'[1]9_Xa Ia KDam'!$T$46</f>
        <v>0</v>
      </c>
      <c r="M24" s="17">
        <f>'[1]8_Xa Chu Mo'!$T$46</f>
        <v>0</v>
      </c>
      <c r="N24" s="17">
        <f>'[1]10_Off'!$T$46</f>
        <v>0</v>
      </c>
      <c r="O24" s="17">
        <f>'[1]11_Off'!$T$46</f>
        <v>0</v>
      </c>
      <c r="P24" s="17">
        <f>'[1]12_Off'!$T$46</f>
        <v>0</v>
      </c>
      <c r="Q24" s="17">
        <f>'[1]13_Off'!$T$46</f>
        <v>0</v>
      </c>
      <c r="R24" s="17">
        <f>'[1]14_Off'!$T$46</f>
        <v>0</v>
      </c>
      <c r="S24" s="29">
        <f>'[1]15_Off'!$T$46</f>
        <v>0</v>
      </c>
      <c r="T24" s="16"/>
    </row>
    <row r="25" spans="1:20" s="14" customFormat="1" ht="15" x14ac:dyDescent="0.25">
      <c r="A25" s="33">
        <v>2.5</v>
      </c>
      <c r="B25" s="15" t="s">
        <v>54</v>
      </c>
      <c r="C25" s="41" t="s">
        <v>55</v>
      </c>
      <c r="D25" s="17">
        <f t="shared" si="1"/>
        <v>0</v>
      </c>
      <c r="E25" s="17">
        <f>'[1]1_Xa Ia Trok'!$U$46</f>
        <v>0</v>
      </c>
      <c r="F25" s="17">
        <f>'[1]2_Xa Ia Mron'!$U$46</f>
        <v>0</v>
      </c>
      <c r="G25" s="17">
        <f>'[1]3_Xa Kim Tan'!$U$46</f>
        <v>0</v>
      </c>
      <c r="H25" s="17">
        <f>'[1]4_Xa Chu Rang'!$U$46</f>
        <v>0</v>
      </c>
      <c r="I25" s="17">
        <f>'[1]5_Xa Po To'!$U$46</f>
        <v>0</v>
      </c>
      <c r="J25" s="17">
        <f>'[1]6_Xa Ia Broai'!$U$46</f>
        <v>0</v>
      </c>
      <c r="K25" s="17">
        <f>'[1]7_Xa Ia Tul'!$U$46</f>
        <v>0</v>
      </c>
      <c r="L25" s="17">
        <f>'[1]9_Xa Ia KDam'!$U$46</f>
        <v>0</v>
      </c>
      <c r="M25" s="17">
        <f>'[1]8_Xa Chu Mo'!$U$46</f>
        <v>0</v>
      </c>
      <c r="N25" s="17">
        <f>'[1]10_Off'!$U$46</f>
        <v>0</v>
      </c>
      <c r="O25" s="17">
        <f>'[1]11_Off'!$U$46</f>
        <v>0</v>
      </c>
      <c r="P25" s="17">
        <f>'[1]12_Off'!$U$46</f>
        <v>0</v>
      </c>
      <c r="Q25" s="17">
        <f>'[1]13_Off'!$U$46</f>
        <v>0</v>
      </c>
      <c r="R25" s="17">
        <f>'[1]14_Off'!$U$46</f>
        <v>0</v>
      </c>
      <c r="S25" s="29">
        <f>'[1]15_Off'!$U$46</f>
        <v>0</v>
      </c>
      <c r="T25" s="16"/>
    </row>
    <row r="26" spans="1:20" s="14" customFormat="1" ht="15" x14ac:dyDescent="0.25">
      <c r="A26" s="33">
        <v>2.6</v>
      </c>
      <c r="B26" s="15" t="s">
        <v>56</v>
      </c>
      <c r="C26" s="41" t="s">
        <v>57</v>
      </c>
      <c r="D26" s="17">
        <f t="shared" si="1"/>
        <v>0</v>
      </c>
      <c r="E26" s="17">
        <f>'[1]1_Xa Ia Trok'!$V$46</f>
        <v>0</v>
      </c>
      <c r="F26" s="17">
        <f>'[1]2_Xa Ia Mron'!$V$46</f>
        <v>0</v>
      </c>
      <c r="G26" s="17">
        <f>'[1]3_Xa Kim Tan'!$V$46</f>
        <v>0</v>
      </c>
      <c r="H26" s="17">
        <f>'[1]4_Xa Chu Rang'!$V$46</f>
        <v>0</v>
      </c>
      <c r="I26" s="17">
        <f>'[1]5_Xa Po To'!$V$46</f>
        <v>0</v>
      </c>
      <c r="J26" s="17">
        <f>'[1]6_Xa Ia Broai'!$V$46</f>
        <v>0</v>
      </c>
      <c r="K26" s="17">
        <f>'[1]7_Xa Ia Tul'!$V$46</f>
        <v>0</v>
      </c>
      <c r="L26" s="17">
        <f>'[1]9_Xa Ia KDam'!$V$46</f>
        <v>0</v>
      </c>
      <c r="M26" s="17">
        <f>'[1]8_Xa Chu Mo'!$V$46</f>
        <v>0</v>
      </c>
      <c r="N26" s="17">
        <f>'[1]10_Off'!$V$46</f>
        <v>0</v>
      </c>
      <c r="O26" s="17">
        <f>'[1]11_Off'!$V$46</f>
        <v>0</v>
      </c>
      <c r="P26" s="17">
        <f>'[1]12_Off'!$V$46</f>
        <v>0</v>
      </c>
      <c r="Q26" s="17">
        <f>'[1]13_Off'!$V$46</f>
        <v>0</v>
      </c>
      <c r="R26" s="17">
        <f>'[1]14_Off'!$V$46</f>
        <v>0</v>
      </c>
      <c r="S26" s="29">
        <f>'[1]15_Off'!$V$46</f>
        <v>0</v>
      </c>
      <c r="T26" s="16"/>
    </row>
    <row r="27" spans="1:20" s="14" customFormat="1" ht="15" x14ac:dyDescent="0.25">
      <c r="A27" s="33">
        <v>2.7</v>
      </c>
      <c r="B27" s="15" t="s">
        <v>58</v>
      </c>
      <c r="C27" s="41" t="s">
        <v>59</v>
      </c>
      <c r="D27" s="17">
        <f t="shared" si="1"/>
        <v>0</v>
      </c>
      <c r="E27" s="17">
        <f>'[1]1_Xa Ia Trok'!$W$46</f>
        <v>0</v>
      </c>
      <c r="F27" s="17">
        <f>'[1]2_Xa Ia Mron'!$W$46</f>
        <v>0</v>
      </c>
      <c r="G27" s="17">
        <f>'[1]3_Xa Kim Tan'!$W$46</f>
        <v>0</v>
      </c>
      <c r="H27" s="17">
        <f>'[1]4_Xa Chu Rang'!$W$46</f>
        <v>0</v>
      </c>
      <c r="I27" s="17">
        <f>'[1]5_Xa Po To'!$W$46</f>
        <v>0</v>
      </c>
      <c r="J27" s="17">
        <f>'[1]6_Xa Ia Broai'!$W$46</f>
        <v>0</v>
      </c>
      <c r="K27" s="17">
        <f>'[1]7_Xa Ia Tul'!$W$46</f>
        <v>0</v>
      </c>
      <c r="L27" s="17">
        <f>'[1]9_Xa Ia KDam'!$W$46</f>
        <v>0</v>
      </c>
      <c r="M27" s="17">
        <f>'[1]8_Xa Chu Mo'!$W$46</f>
        <v>0</v>
      </c>
      <c r="N27" s="17">
        <f>'[1]10_Off'!$W$46</f>
        <v>0</v>
      </c>
      <c r="O27" s="17">
        <f>'[1]11_Off'!$W$46</f>
        <v>0</v>
      </c>
      <c r="P27" s="17">
        <f>'[1]12_Off'!$W$46</f>
        <v>0</v>
      </c>
      <c r="Q27" s="17">
        <f>'[1]13_Off'!$W$46</f>
        <v>0</v>
      </c>
      <c r="R27" s="17">
        <f>'[1]14_Off'!$W$46</f>
        <v>0</v>
      </c>
      <c r="S27" s="29">
        <f>'[1]15_Off'!$W$46</f>
        <v>0</v>
      </c>
      <c r="T27" s="16"/>
    </row>
    <row r="28" spans="1:20" s="14" customFormat="1" ht="15" x14ac:dyDescent="0.25">
      <c r="A28" s="33">
        <v>2.8</v>
      </c>
      <c r="B28" s="15" t="s">
        <v>197</v>
      </c>
      <c r="C28" s="41" t="s">
        <v>61</v>
      </c>
      <c r="D28" s="17">
        <f t="shared" si="1"/>
        <v>0</v>
      </c>
      <c r="E28" s="17">
        <f>'[1]1_Xa Ia Trok'!$X$46</f>
        <v>0</v>
      </c>
      <c r="F28" s="17">
        <f>'[1]2_Xa Ia Mron'!$X$46</f>
        <v>0</v>
      </c>
      <c r="G28" s="17">
        <f>'[1]3_Xa Kim Tan'!$X$46</f>
        <v>0</v>
      </c>
      <c r="H28" s="17">
        <f>'[1]4_Xa Chu Rang'!$X$46</f>
        <v>0</v>
      </c>
      <c r="I28" s="17">
        <f>'[1]5_Xa Po To'!$X$46</f>
        <v>0</v>
      </c>
      <c r="J28" s="17">
        <f>'[1]6_Xa Ia Broai'!$X$46</f>
        <v>0</v>
      </c>
      <c r="K28" s="17">
        <f>'[1]7_Xa Ia Tul'!$X$46</f>
        <v>0</v>
      </c>
      <c r="L28" s="17">
        <f>'[1]9_Xa Ia KDam'!$X$46</f>
        <v>0</v>
      </c>
      <c r="M28" s="17">
        <f>'[1]8_Xa Chu Mo'!$X$46</f>
        <v>0</v>
      </c>
      <c r="N28" s="17">
        <f>'[1]10_Off'!$X$46</f>
        <v>0</v>
      </c>
      <c r="O28" s="17">
        <f>'[1]11_Off'!$X$46</f>
        <v>0</v>
      </c>
      <c r="P28" s="17">
        <f>'[1]12_Off'!$X$46</f>
        <v>0</v>
      </c>
      <c r="Q28" s="17">
        <f>'[1]13_Off'!$X$46</f>
        <v>0</v>
      </c>
      <c r="R28" s="17">
        <f>'[1]14_Off'!$X$46</f>
        <v>0</v>
      </c>
      <c r="S28" s="29">
        <f>'[1]15_Off'!$X$46</f>
        <v>0</v>
      </c>
      <c r="T28" s="16"/>
    </row>
    <row r="29" spans="1:20" s="14" customFormat="1" ht="15" x14ac:dyDescent="0.25">
      <c r="A29" s="33">
        <v>2.9</v>
      </c>
      <c r="B29" s="15" t="s">
        <v>214</v>
      </c>
      <c r="C29" s="41" t="s">
        <v>63</v>
      </c>
      <c r="D29" s="17">
        <f t="shared" si="1"/>
        <v>5.44</v>
      </c>
      <c r="E29" s="17">
        <f>'[1]1_Xa Ia Trok'!$Y$46</f>
        <v>0</v>
      </c>
      <c r="F29" s="17">
        <f>'[1]2_Xa Ia Mron'!$Y$46</f>
        <v>0</v>
      </c>
      <c r="G29" s="17">
        <f>'[1]3_Xa Kim Tan'!$Y$46</f>
        <v>2.72</v>
      </c>
      <c r="H29" s="17">
        <f>'[1]4_Xa Chu Rang'!$Y$46</f>
        <v>0</v>
      </c>
      <c r="I29" s="17">
        <f>'[1]5_Xa Po To'!$Y$46</f>
        <v>0</v>
      </c>
      <c r="J29" s="17">
        <f>'[1]6_Xa Ia Broai'!$Y$46</f>
        <v>0</v>
      </c>
      <c r="K29" s="17">
        <f>'[1]7_Xa Ia Tul'!$Y$46</f>
        <v>0</v>
      </c>
      <c r="L29" s="17">
        <f>'[1]9_Xa Ia KDam'!$Y$46</f>
        <v>0</v>
      </c>
      <c r="M29" s="17">
        <f>'[1]8_Xa Chu Mo'!$Y$46</f>
        <v>2.72</v>
      </c>
      <c r="N29" s="17">
        <f>'[1]10_Off'!$Y$46</f>
        <v>0</v>
      </c>
      <c r="O29" s="17">
        <f>'[1]11_Off'!$Y$46</f>
        <v>0</v>
      </c>
      <c r="P29" s="17">
        <f>'[1]12_Off'!$Y$46</f>
        <v>0</v>
      </c>
      <c r="Q29" s="17">
        <f>'[1]13_Off'!$Y$46</f>
        <v>0</v>
      </c>
      <c r="R29" s="17">
        <f>'[1]14_Off'!$Y$46</f>
        <v>0</v>
      </c>
      <c r="S29" s="29">
        <f>'[1]15_Off'!$Y$46</f>
        <v>0</v>
      </c>
      <c r="T29" s="16"/>
    </row>
    <row r="30" spans="1:20" s="14" customFormat="1" ht="15" x14ac:dyDescent="0.25">
      <c r="A30" s="33">
        <v>2.1</v>
      </c>
      <c r="B30" s="15" t="s">
        <v>64</v>
      </c>
      <c r="C30" s="41" t="s">
        <v>65</v>
      </c>
      <c r="D30" s="17">
        <f t="shared" si="1"/>
        <v>0</v>
      </c>
      <c r="E30" s="17">
        <f>'[1]1_Xa Ia Trok'!$Z$46</f>
        <v>0</v>
      </c>
      <c r="F30" s="17">
        <f>'[1]2_Xa Ia Mron'!$Z$46</f>
        <v>0</v>
      </c>
      <c r="G30" s="17">
        <f>'[1]3_Xa Kim Tan'!$Z$46</f>
        <v>0</v>
      </c>
      <c r="H30" s="17">
        <f>'[1]4_Xa Chu Rang'!$Z$46</f>
        <v>0</v>
      </c>
      <c r="I30" s="17">
        <f>'[1]5_Xa Po To'!$Z$46</f>
        <v>0</v>
      </c>
      <c r="J30" s="17">
        <f>'[1]6_Xa Ia Broai'!$Z$46</f>
        <v>0</v>
      </c>
      <c r="K30" s="17">
        <f>'[1]7_Xa Ia Tul'!$Z$46</f>
        <v>0</v>
      </c>
      <c r="L30" s="17">
        <f>'[1]9_Xa Ia KDam'!$Z$46</f>
        <v>0</v>
      </c>
      <c r="M30" s="17">
        <f>'[1]8_Xa Chu Mo'!$Z$46</f>
        <v>0</v>
      </c>
      <c r="N30" s="17">
        <f>'[1]10_Off'!$Z$46</f>
        <v>0</v>
      </c>
      <c r="O30" s="17">
        <f>'[1]11_Off'!$Z$46</f>
        <v>0</v>
      </c>
      <c r="P30" s="17">
        <f>'[1]12_Off'!$Z$46</f>
        <v>0</v>
      </c>
      <c r="Q30" s="17">
        <f>'[1]13_Off'!$Z$46</f>
        <v>0</v>
      </c>
      <c r="R30" s="17">
        <f>'[1]14_Off'!$Z$46</f>
        <v>0</v>
      </c>
      <c r="S30" s="29">
        <f>'[1]15_Off'!$Z$46</f>
        <v>0</v>
      </c>
      <c r="T30" s="16"/>
    </row>
    <row r="31" spans="1:20" s="14" customFormat="1" ht="15" x14ac:dyDescent="0.25">
      <c r="A31" s="33">
        <v>2.11</v>
      </c>
      <c r="B31" s="15" t="s">
        <v>66</v>
      </c>
      <c r="C31" s="41" t="s">
        <v>67</v>
      </c>
      <c r="D31" s="17">
        <f t="shared" si="1"/>
        <v>0</v>
      </c>
      <c r="E31" s="17">
        <f>'[1]1_Xa Ia Trok'!$AA$46</f>
        <v>0</v>
      </c>
      <c r="F31" s="17">
        <f>'[1]2_Xa Ia Mron'!$AA$46</f>
        <v>0</v>
      </c>
      <c r="G31" s="17">
        <f>'[1]3_Xa Kim Tan'!$AA$46</f>
        <v>0</v>
      </c>
      <c r="H31" s="17">
        <f>'[1]4_Xa Chu Rang'!$AA$46</f>
        <v>0</v>
      </c>
      <c r="I31" s="17">
        <f>'[1]5_Xa Po To'!$AA$46</f>
        <v>0</v>
      </c>
      <c r="J31" s="17">
        <f>'[1]6_Xa Ia Broai'!$AA$46</f>
        <v>0</v>
      </c>
      <c r="K31" s="17">
        <f>'[1]7_Xa Ia Tul'!$AA$46</f>
        <v>0</v>
      </c>
      <c r="L31" s="17">
        <f>'[1]9_Xa Ia KDam'!$AA$46</f>
        <v>0</v>
      </c>
      <c r="M31" s="17">
        <f>'[1]8_Xa Chu Mo'!$AA$46</f>
        <v>0</v>
      </c>
      <c r="N31" s="17">
        <f>'[1]10_Off'!$AA$46</f>
        <v>0</v>
      </c>
      <c r="O31" s="17">
        <f>'[1]11_Off'!$AA$46</f>
        <v>0</v>
      </c>
      <c r="P31" s="17">
        <f>'[1]12_Off'!$AA$46</f>
        <v>0</v>
      </c>
      <c r="Q31" s="17">
        <f>'[1]13_Off'!$AA$46</f>
        <v>0</v>
      </c>
      <c r="R31" s="17">
        <f>'[1]14_Off'!$AA$46</f>
        <v>0</v>
      </c>
      <c r="S31" s="29">
        <f>'[1]15_Off'!$AA$46</f>
        <v>0</v>
      </c>
      <c r="T31" s="16"/>
    </row>
    <row r="32" spans="1:20" s="14" customFormat="1" ht="15" x14ac:dyDescent="0.25">
      <c r="A32" s="33">
        <v>2.12</v>
      </c>
      <c r="B32" s="15" t="s">
        <v>68</v>
      </c>
      <c r="C32" s="41" t="s">
        <v>69</v>
      </c>
      <c r="D32" s="17">
        <f t="shared" si="1"/>
        <v>0</v>
      </c>
      <c r="E32" s="17">
        <f>'[1]1_Xa Ia Trok'!$AB$46</f>
        <v>0</v>
      </c>
      <c r="F32" s="17">
        <f>'[1]2_Xa Ia Mron'!$AB$46</f>
        <v>0</v>
      </c>
      <c r="G32" s="17">
        <f>'[1]3_Xa Kim Tan'!$AB$46</f>
        <v>0</v>
      </c>
      <c r="H32" s="17">
        <f>'[1]4_Xa Chu Rang'!$AB$46</f>
        <v>0</v>
      </c>
      <c r="I32" s="17">
        <f>'[1]5_Xa Po To'!$AB$46</f>
        <v>0</v>
      </c>
      <c r="J32" s="17">
        <f>'[1]6_Xa Ia Broai'!$AB$46</f>
        <v>0</v>
      </c>
      <c r="K32" s="17">
        <f>'[1]7_Xa Ia Tul'!$AB$46</f>
        <v>0</v>
      </c>
      <c r="L32" s="17">
        <f>'[1]9_Xa Ia KDam'!$AB$46</f>
        <v>0</v>
      </c>
      <c r="M32" s="17">
        <f>'[1]8_Xa Chu Mo'!$AB$46</f>
        <v>0</v>
      </c>
      <c r="N32" s="17">
        <f>'[1]10_Off'!$AB$46</f>
        <v>0</v>
      </c>
      <c r="O32" s="17">
        <f>'[1]11_Off'!$AB$46</f>
        <v>0</v>
      </c>
      <c r="P32" s="17">
        <f>'[1]12_Off'!$AB$46</f>
        <v>0</v>
      </c>
      <c r="Q32" s="17">
        <f>'[1]13_Off'!$AB$46</f>
        <v>0</v>
      </c>
      <c r="R32" s="17">
        <f>'[1]14_Off'!$AB$46</f>
        <v>0</v>
      </c>
      <c r="S32" s="29">
        <f>'[1]15_Off'!$AB$46</f>
        <v>0</v>
      </c>
      <c r="T32" s="16"/>
    </row>
    <row r="33" spans="1:20" s="14" customFormat="1" ht="15" x14ac:dyDescent="0.25">
      <c r="A33" s="33">
        <v>2.13</v>
      </c>
      <c r="B33" s="15" t="s">
        <v>70</v>
      </c>
      <c r="C33" s="41" t="s">
        <v>71</v>
      </c>
      <c r="D33" s="17">
        <f t="shared" si="1"/>
        <v>0</v>
      </c>
      <c r="E33" s="17">
        <f>'[1]1_Xa Ia Trok'!$AC$46</f>
        <v>0</v>
      </c>
      <c r="F33" s="17">
        <f>'[1]2_Xa Ia Mron'!$AC$46</f>
        <v>0</v>
      </c>
      <c r="G33" s="17">
        <f>'[1]3_Xa Kim Tan'!$AC$46</f>
        <v>0</v>
      </c>
      <c r="H33" s="17">
        <f>'[1]4_Xa Chu Rang'!$AC$46</f>
        <v>0</v>
      </c>
      <c r="I33" s="17">
        <f>'[1]5_Xa Po To'!$AC$46</f>
        <v>0</v>
      </c>
      <c r="J33" s="17">
        <f>'[1]6_Xa Ia Broai'!$AC$46</f>
        <v>0</v>
      </c>
      <c r="K33" s="17">
        <f>'[1]7_Xa Ia Tul'!$AC$46</f>
        <v>0</v>
      </c>
      <c r="L33" s="17">
        <f>'[1]9_Xa Ia KDam'!$AC$46</f>
        <v>0</v>
      </c>
      <c r="M33" s="17">
        <f>'[1]8_Xa Chu Mo'!$AC$46</f>
        <v>0</v>
      </c>
      <c r="N33" s="17">
        <f>'[1]10_Off'!$AC$46</f>
        <v>0</v>
      </c>
      <c r="O33" s="17">
        <f>'[1]11_Off'!$AC$46</f>
        <v>0</v>
      </c>
      <c r="P33" s="17">
        <f>'[1]12_Off'!$AC$46</f>
        <v>0</v>
      </c>
      <c r="Q33" s="17">
        <f>'[1]13_Off'!$AC$46</f>
        <v>0</v>
      </c>
      <c r="R33" s="17">
        <f>'[1]14_Off'!$AC$46</f>
        <v>0</v>
      </c>
      <c r="S33" s="29">
        <f>'[1]15_Off'!$AC$46</f>
        <v>0</v>
      </c>
      <c r="T33" s="16"/>
    </row>
    <row r="34" spans="1:20" s="14" customFormat="1" ht="15" x14ac:dyDescent="0.25">
      <c r="A34" s="33">
        <v>2.14</v>
      </c>
      <c r="B34" s="15" t="s">
        <v>72</v>
      </c>
      <c r="C34" s="41" t="s">
        <v>73</v>
      </c>
      <c r="D34" s="17">
        <f t="shared" si="1"/>
        <v>0</v>
      </c>
      <c r="E34" s="17">
        <f>'[1]1_Xa Ia Trok'!$AD$46</f>
        <v>0</v>
      </c>
      <c r="F34" s="17">
        <f>'[1]2_Xa Ia Mron'!$AD$46</f>
        <v>0</v>
      </c>
      <c r="G34" s="17">
        <f>'[1]3_Xa Kim Tan'!$AD$46</f>
        <v>0</v>
      </c>
      <c r="H34" s="17">
        <f>'[1]4_Xa Chu Rang'!$AD$46</f>
        <v>0</v>
      </c>
      <c r="I34" s="17">
        <f>'[1]5_Xa Po To'!$AD$46</f>
        <v>0</v>
      </c>
      <c r="J34" s="17">
        <f>'[1]6_Xa Ia Broai'!$AD$46</f>
        <v>0</v>
      </c>
      <c r="K34" s="17">
        <f>'[1]7_Xa Ia Tul'!$AD$46</f>
        <v>0</v>
      </c>
      <c r="L34" s="17">
        <f>'[1]9_Xa Ia KDam'!$AD$46</f>
        <v>0</v>
      </c>
      <c r="M34" s="17">
        <f>'[1]8_Xa Chu Mo'!$AD$46</f>
        <v>0</v>
      </c>
      <c r="N34" s="17">
        <f>'[1]10_Off'!$AD$46</f>
        <v>0</v>
      </c>
      <c r="O34" s="17">
        <f>'[1]11_Off'!$AD$46</f>
        <v>0</v>
      </c>
      <c r="P34" s="17">
        <f>'[1]12_Off'!$AD$46</f>
        <v>0</v>
      </c>
      <c r="Q34" s="17">
        <f>'[1]13_Off'!$AD$46</f>
        <v>0</v>
      </c>
      <c r="R34" s="17">
        <f>'[1]14_Off'!$AD$46</f>
        <v>0</v>
      </c>
      <c r="S34" s="29">
        <f>'[1]15_Off'!$AD$46</f>
        <v>0</v>
      </c>
      <c r="T34" s="16"/>
    </row>
    <row r="35" spans="1:20" s="14" customFormat="1" ht="15" x14ac:dyDescent="0.25">
      <c r="A35" s="33">
        <v>2.15</v>
      </c>
      <c r="B35" s="15" t="s">
        <v>74</v>
      </c>
      <c r="C35" s="41" t="s">
        <v>75</v>
      </c>
      <c r="D35" s="17">
        <f t="shared" si="1"/>
        <v>0</v>
      </c>
      <c r="E35" s="17">
        <f>'[1]1_Xa Ia Trok'!$AE$46</f>
        <v>0</v>
      </c>
      <c r="F35" s="17">
        <f>'[1]2_Xa Ia Mron'!$AE$46</f>
        <v>0</v>
      </c>
      <c r="G35" s="17">
        <f>'[1]3_Xa Kim Tan'!$AE$46</f>
        <v>0</v>
      </c>
      <c r="H35" s="17">
        <f>'[1]4_Xa Chu Rang'!$AE$46</f>
        <v>0</v>
      </c>
      <c r="I35" s="17">
        <f>'[1]5_Xa Po To'!$AE$46</f>
        <v>0</v>
      </c>
      <c r="J35" s="17">
        <f>'[1]6_Xa Ia Broai'!$AE$46</f>
        <v>0</v>
      </c>
      <c r="K35" s="17">
        <f>'[1]7_Xa Ia Tul'!$AE$46</f>
        <v>0</v>
      </c>
      <c r="L35" s="17">
        <f>'[1]9_Xa Ia KDam'!$AE$46</f>
        <v>0</v>
      </c>
      <c r="M35" s="17">
        <f>'[1]8_Xa Chu Mo'!$AE$46</f>
        <v>0</v>
      </c>
      <c r="N35" s="17">
        <f>'[1]10_Off'!$AE$46</f>
        <v>0</v>
      </c>
      <c r="O35" s="17">
        <f>'[1]11_Off'!$AE$46</f>
        <v>0</v>
      </c>
      <c r="P35" s="17">
        <f>'[1]12_Off'!$AE$46</f>
        <v>0</v>
      </c>
      <c r="Q35" s="17">
        <f>'[1]13_Off'!$AE$46</f>
        <v>0</v>
      </c>
      <c r="R35" s="17">
        <f>'[1]14_Off'!$AE$46</f>
        <v>0</v>
      </c>
      <c r="S35" s="29">
        <f>'[1]15_Off'!$AE$46</f>
        <v>0</v>
      </c>
      <c r="T35" s="16"/>
    </row>
    <row r="36" spans="1:20" s="14" customFormat="1" ht="15" x14ac:dyDescent="0.25">
      <c r="A36" s="33">
        <v>2.16</v>
      </c>
      <c r="B36" s="15" t="s">
        <v>198</v>
      </c>
      <c r="C36" s="41" t="s">
        <v>77</v>
      </c>
      <c r="D36" s="17">
        <f t="shared" si="1"/>
        <v>0</v>
      </c>
      <c r="E36" s="17">
        <f>'[1]1_Xa Ia Trok'!$AF$46</f>
        <v>0</v>
      </c>
      <c r="F36" s="17">
        <f>'[1]2_Xa Ia Mron'!$AF$46</f>
        <v>0</v>
      </c>
      <c r="G36" s="17">
        <f>'[1]3_Xa Kim Tan'!$AF$46</f>
        <v>0</v>
      </c>
      <c r="H36" s="17">
        <f>'[1]4_Xa Chu Rang'!$AF$46</f>
        <v>0</v>
      </c>
      <c r="I36" s="17">
        <f>'[1]5_Xa Po To'!$AF$46</f>
        <v>0</v>
      </c>
      <c r="J36" s="17">
        <f>'[1]6_Xa Ia Broai'!$AF$46</f>
        <v>0</v>
      </c>
      <c r="K36" s="17">
        <f>'[1]7_Xa Ia Tul'!$AF$46</f>
        <v>0</v>
      </c>
      <c r="L36" s="17">
        <f>'[1]9_Xa Ia KDam'!$AF$46</f>
        <v>0</v>
      </c>
      <c r="M36" s="17">
        <f>'[1]8_Xa Chu Mo'!$AF$46</f>
        <v>0</v>
      </c>
      <c r="N36" s="17">
        <f>'[1]10_Off'!$AF$46</f>
        <v>0</v>
      </c>
      <c r="O36" s="17">
        <f>'[1]11_Off'!$AF$46</f>
        <v>0</v>
      </c>
      <c r="P36" s="17">
        <f>'[1]12_Off'!$AF$46</f>
        <v>0</v>
      </c>
      <c r="Q36" s="17">
        <f>'[1]13_Off'!$AF$46</f>
        <v>0</v>
      </c>
      <c r="R36" s="17">
        <f>'[1]14_Off'!$AF$46</f>
        <v>0</v>
      </c>
      <c r="S36" s="29">
        <f>'[1]15_Off'!$AF$46</f>
        <v>0</v>
      </c>
      <c r="T36" s="16"/>
    </row>
    <row r="37" spans="1:20" s="14" customFormat="1" ht="15" x14ac:dyDescent="0.25">
      <c r="A37" s="33">
        <v>2.17</v>
      </c>
      <c r="B37" s="15" t="s">
        <v>78</v>
      </c>
      <c r="C37" s="41" t="s">
        <v>79</v>
      </c>
      <c r="D37" s="17">
        <f t="shared" si="1"/>
        <v>0</v>
      </c>
      <c r="E37" s="17">
        <f>'[1]1_Xa Ia Trok'!$AG$46</f>
        <v>0</v>
      </c>
      <c r="F37" s="17">
        <f>'[1]2_Xa Ia Mron'!$AG$46</f>
        <v>0</v>
      </c>
      <c r="G37" s="17">
        <f>'[1]3_Xa Kim Tan'!$AG$46</f>
        <v>0</v>
      </c>
      <c r="H37" s="17">
        <f>'[1]4_Xa Chu Rang'!$AG$46</f>
        <v>0</v>
      </c>
      <c r="I37" s="17">
        <f>'[1]5_Xa Po To'!$AG$46</f>
        <v>0</v>
      </c>
      <c r="J37" s="17">
        <f>'[1]6_Xa Ia Broai'!$AG$46</f>
        <v>0</v>
      </c>
      <c r="K37" s="17">
        <f>'[1]7_Xa Ia Tul'!$AG$46</f>
        <v>0</v>
      </c>
      <c r="L37" s="17">
        <f>'[1]9_Xa Ia KDam'!$AG$46</f>
        <v>0</v>
      </c>
      <c r="M37" s="17">
        <f>'[1]8_Xa Chu Mo'!$AG$46</f>
        <v>0</v>
      </c>
      <c r="N37" s="17">
        <f>'[1]10_Off'!$AG$46</f>
        <v>0</v>
      </c>
      <c r="O37" s="17">
        <f>'[1]11_Off'!$AG$46</f>
        <v>0</v>
      </c>
      <c r="P37" s="17">
        <f>'[1]12_Off'!$AG$46</f>
        <v>0</v>
      </c>
      <c r="Q37" s="17">
        <f>'[1]13_Off'!$AG$46</f>
        <v>0</v>
      </c>
      <c r="R37" s="17">
        <f>'[1]14_Off'!$AG$46</f>
        <v>0</v>
      </c>
      <c r="S37" s="29">
        <f>'[1]15_Off'!$AG$46</f>
        <v>0</v>
      </c>
      <c r="T37" s="16"/>
    </row>
    <row r="38" spans="1:20" s="14" customFormat="1" ht="15" x14ac:dyDescent="0.25">
      <c r="A38" s="33">
        <v>2.1800000000000002</v>
      </c>
      <c r="B38" s="15" t="s">
        <v>80</v>
      </c>
      <c r="C38" s="41" t="s">
        <v>81</v>
      </c>
      <c r="D38" s="17">
        <f t="shared" si="1"/>
        <v>0</v>
      </c>
      <c r="E38" s="17">
        <f>'[1]1_Xa Ia Trok'!$AH$46</f>
        <v>0</v>
      </c>
      <c r="F38" s="17">
        <f>'[1]2_Xa Ia Mron'!$AH$46</f>
        <v>0</v>
      </c>
      <c r="G38" s="17">
        <f>'[1]3_Xa Kim Tan'!$AH$46</f>
        <v>0</v>
      </c>
      <c r="H38" s="17">
        <f>'[1]4_Xa Chu Rang'!$AH$46</f>
        <v>0</v>
      </c>
      <c r="I38" s="17">
        <f>'[1]5_Xa Po To'!$AH$46</f>
        <v>0</v>
      </c>
      <c r="J38" s="17">
        <f>'[1]6_Xa Ia Broai'!$AH$46</f>
        <v>0</v>
      </c>
      <c r="K38" s="17">
        <f>'[1]7_Xa Ia Tul'!$AH$46</f>
        <v>0</v>
      </c>
      <c r="L38" s="17">
        <f>'[1]9_Xa Ia KDam'!$AH$46</f>
        <v>0</v>
      </c>
      <c r="M38" s="17">
        <f>'[1]8_Xa Chu Mo'!$AH$46</f>
        <v>0</v>
      </c>
      <c r="N38" s="17">
        <f>'[1]10_Off'!$AH$46</f>
        <v>0</v>
      </c>
      <c r="O38" s="17">
        <f>'[1]11_Off'!$AH$46</f>
        <v>0</v>
      </c>
      <c r="P38" s="17">
        <f>'[1]12_Off'!$AH$46</f>
        <v>0</v>
      </c>
      <c r="Q38" s="17">
        <f>'[1]13_Off'!$AH$46</f>
        <v>0</v>
      </c>
      <c r="R38" s="17">
        <f>'[1]14_Off'!$AH$46</f>
        <v>0</v>
      </c>
      <c r="S38" s="29">
        <f>'[1]15_Off'!$AH$46</f>
        <v>0</v>
      </c>
      <c r="T38" s="16"/>
    </row>
    <row r="39" spans="1:20" s="14" customFormat="1" ht="15" x14ac:dyDescent="0.25">
      <c r="A39" s="33">
        <v>2.19</v>
      </c>
      <c r="B39" s="15" t="s">
        <v>241</v>
      </c>
      <c r="C39" s="41" t="s">
        <v>83</v>
      </c>
      <c r="D39" s="17">
        <f t="shared" si="1"/>
        <v>0</v>
      </c>
      <c r="E39" s="17">
        <f>'[1]1_Xa Ia Trok'!$AI$46</f>
        <v>0</v>
      </c>
      <c r="F39" s="17">
        <f>'[1]2_Xa Ia Mron'!$AI$46</f>
        <v>0</v>
      </c>
      <c r="G39" s="17">
        <f>'[1]3_Xa Kim Tan'!$AI$46</f>
        <v>0</v>
      </c>
      <c r="H39" s="17">
        <f>'[1]4_Xa Chu Rang'!$AI$46</f>
        <v>0</v>
      </c>
      <c r="I39" s="17">
        <f>'[1]5_Xa Po To'!$AI$46</f>
        <v>0</v>
      </c>
      <c r="J39" s="17">
        <f>'[1]6_Xa Ia Broai'!$AI$46</f>
        <v>0</v>
      </c>
      <c r="K39" s="17">
        <f>'[1]7_Xa Ia Tul'!$AI$46</f>
        <v>0</v>
      </c>
      <c r="L39" s="17">
        <f>'[1]9_Xa Ia KDam'!$AI$46</f>
        <v>0</v>
      </c>
      <c r="M39" s="17">
        <f>'[1]8_Xa Chu Mo'!$AI$46</f>
        <v>0</v>
      </c>
      <c r="N39" s="17">
        <f>'[1]10_Off'!$AI$46</f>
        <v>0</v>
      </c>
      <c r="O39" s="17">
        <f>'[1]11_Off'!$AI$46</f>
        <v>0</v>
      </c>
      <c r="P39" s="17">
        <f>'[1]12_Off'!$AI$46</f>
        <v>0</v>
      </c>
      <c r="Q39" s="17">
        <f>'[1]13_Off'!$AI$46</f>
        <v>0</v>
      </c>
      <c r="R39" s="17">
        <f>'[1]14_Off'!$AI$46</f>
        <v>0</v>
      </c>
      <c r="S39" s="29">
        <f>'[1]15_Off'!$AI$46</f>
        <v>0</v>
      </c>
      <c r="T39" s="16"/>
    </row>
    <row r="40" spans="1:20" s="14" customFormat="1" ht="15" x14ac:dyDescent="0.25">
      <c r="A40" s="33">
        <v>2.2000000000000002</v>
      </c>
      <c r="B40" s="15" t="s">
        <v>194</v>
      </c>
      <c r="C40" s="41" t="s">
        <v>85</v>
      </c>
      <c r="D40" s="17">
        <f t="shared" si="1"/>
        <v>0</v>
      </c>
      <c r="E40" s="17">
        <f>'[1]1_Xa Ia Trok'!$AJ$46</f>
        <v>0</v>
      </c>
      <c r="F40" s="17">
        <f>'[1]2_Xa Ia Mron'!$AJ$46</f>
        <v>0</v>
      </c>
      <c r="G40" s="17">
        <f>'[1]3_Xa Kim Tan'!$AJ$46</f>
        <v>0</v>
      </c>
      <c r="H40" s="17">
        <f>'[1]4_Xa Chu Rang'!$AJ$46</f>
        <v>0</v>
      </c>
      <c r="I40" s="17">
        <f>'[1]5_Xa Po To'!$AJ$46</f>
        <v>0</v>
      </c>
      <c r="J40" s="17">
        <f>'[1]6_Xa Ia Broai'!$AJ$46</f>
        <v>0</v>
      </c>
      <c r="K40" s="17">
        <f>'[1]7_Xa Ia Tul'!$AJ$46</f>
        <v>0</v>
      </c>
      <c r="L40" s="17">
        <f>'[1]9_Xa Ia KDam'!$AJ$46</f>
        <v>0</v>
      </c>
      <c r="M40" s="17">
        <f>'[1]8_Xa Chu Mo'!$AJ$46</f>
        <v>0</v>
      </c>
      <c r="N40" s="17">
        <f>'[1]10_Off'!$AJ$46</f>
        <v>0</v>
      </c>
      <c r="O40" s="17">
        <f>'[1]11_Off'!$AJ$46</f>
        <v>0</v>
      </c>
      <c r="P40" s="17">
        <f>'[1]12_Off'!$AJ$46</f>
        <v>0</v>
      </c>
      <c r="Q40" s="17">
        <f>'[1]13_Off'!$AJ$46</f>
        <v>0</v>
      </c>
      <c r="R40" s="17">
        <f>'[1]14_Off'!$AJ$46</f>
        <v>0</v>
      </c>
      <c r="S40" s="29">
        <f>'[1]15_Off'!$AJ$46</f>
        <v>0</v>
      </c>
      <c r="T40" s="16"/>
    </row>
    <row r="41" spans="1:20" s="14" customFormat="1" ht="15" x14ac:dyDescent="0.25">
      <c r="A41" s="33">
        <v>2.21</v>
      </c>
      <c r="B41" s="15" t="s">
        <v>86</v>
      </c>
      <c r="C41" s="41" t="s">
        <v>87</v>
      </c>
      <c r="D41" s="17">
        <f t="shared" si="1"/>
        <v>0</v>
      </c>
      <c r="E41" s="17">
        <f>'[1]1_Xa Ia Trok'!$AK$46</f>
        <v>0</v>
      </c>
      <c r="F41" s="17">
        <f>'[1]2_Xa Ia Mron'!$AK$46</f>
        <v>0</v>
      </c>
      <c r="G41" s="17">
        <f>'[1]3_Xa Kim Tan'!$AK$46</f>
        <v>0</v>
      </c>
      <c r="H41" s="17">
        <f>'[1]4_Xa Chu Rang'!$AK$46</f>
        <v>0</v>
      </c>
      <c r="I41" s="17">
        <f>'[1]5_Xa Po To'!$AK$46</f>
        <v>0</v>
      </c>
      <c r="J41" s="17">
        <f>'[1]6_Xa Ia Broai'!$AK$46</f>
        <v>0</v>
      </c>
      <c r="K41" s="17">
        <f>'[1]7_Xa Ia Tul'!$AK$46</f>
        <v>0</v>
      </c>
      <c r="L41" s="17">
        <f>'[1]9_Xa Ia KDam'!$AK$46</f>
        <v>0</v>
      </c>
      <c r="M41" s="17">
        <f>'[1]8_Xa Chu Mo'!$AK$46</f>
        <v>0</v>
      </c>
      <c r="N41" s="17">
        <f>'[1]10_Off'!$AK$46</f>
        <v>0</v>
      </c>
      <c r="O41" s="17">
        <f>'[1]11_Off'!$AK$46</f>
        <v>0</v>
      </c>
      <c r="P41" s="17">
        <f>'[1]12_Off'!$AK$46</f>
        <v>0</v>
      </c>
      <c r="Q41" s="17">
        <f>'[1]13_Off'!$AK$46</f>
        <v>0</v>
      </c>
      <c r="R41" s="17">
        <f>'[1]14_Off'!$AK$46</f>
        <v>0</v>
      </c>
      <c r="S41" s="29">
        <f>'[1]15_Off'!$AK$46</f>
        <v>0</v>
      </c>
      <c r="T41" s="16"/>
    </row>
    <row r="42" spans="1:20" s="14" customFormat="1" ht="15" x14ac:dyDescent="0.25">
      <c r="A42" s="33">
        <v>2.2200000000000002</v>
      </c>
      <c r="B42" s="15" t="s">
        <v>88</v>
      </c>
      <c r="C42" s="41" t="s">
        <v>89</v>
      </c>
      <c r="D42" s="17">
        <f t="shared" si="1"/>
        <v>0</v>
      </c>
      <c r="E42" s="17">
        <f>'[1]1_Xa Ia Trok'!$AL$46</f>
        <v>0</v>
      </c>
      <c r="F42" s="17">
        <f>'[1]2_Xa Ia Mron'!$AL$46</f>
        <v>0</v>
      </c>
      <c r="G42" s="17">
        <f>'[1]3_Xa Kim Tan'!$AL$46</f>
        <v>0</v>
      </c>
      <c r="H42" s="17">
        <f>'[1]4_Xa Chu Rang'!$AL$46</f>
        <v>0</v>
      </c>
      <c r="I42" s="17">
        <f>'[1]5_Xa Po To'!$AL$46</f>
        <v>0</v>
      </c>
      <c r="J42" s="17">
        <f>'[1]6_Xa Ia Broai'!$AL$46</f>
        <v>0</v>
      </c>
      <c r="K42" s="17">
        <f>'[1]7_Xa Ia Tul'!$AL$46</f>
        <v>0</v>
      </c>
      <c r="L42" s="17">
        <f>'[1]9_Xa Ia KDam'!$AL$46</f>
        <v>0</v>
      </c>
      <c r="M42" s="17">
        <f>'[1]8_Xa Chu Mo'!$AL$46</f>
        <v>0</v>
      </c>
      <c r="N42" s="17">
        <f>'[1]10_Off'!$AL$46</f>
        <v>0</v>
      </c>
      <c r="O42" s="17">
        <f>'[1]11_Off'!$AL$46</f>
        <v>0</v>
      </c>
      <c r="P42" s="17">
        <f>'[1]12_Off'!$AL$46</f>
        <v>0</v>
      </c>
      <c r="Q42" s="17">
        <f>'[1]13_Off'!$AL$46</f>
        <v>0</v>
      </c>
      <c r="R42" s="17">
        <f>'[1]14_Off'!$AL$46</f>
        <v>0</v>
      </c>
      <c r="S42" s="29">
        <f>'[1]15_Off'!$AL$46</f>
        <v>0</v>
      </c>
      <c r="T42" s="16"/>
    </row>
    <row r="43" spans="1:20" s="14" customFormat="1" ht="15" x14ac:dyDescent="0.25">
      <c r="A43" s="33">
        <v>2.23</v>
      </c>
      <c r="B43" s="15" t="s">
        <v>90</v>
      </c>
      <c r="C43" s="41" t="s">
        <v>91</v>
      </c>
      <c r="D43" s="17">
        <f t="shared" si="1"/>
        <v>0</v>
      </c>
      <c r="E43" s="17">
        <f>'[1]1_Xa Ia Trok'!$AM$46</f>
        <v>0</v>
      </c>
      <c r="F43" s="17">
        <f>'[1]2_Xa Ia Mron'!$AM$46</f>
        <v>0</v>
      </c>
      <c r="G43" s="17">
        <f>'[1]3_Xa Kim Tan'!$AM$46</f>
        <v>0</v>
      </c>
      <c r="H43" s="17">
        <f>'[1]4_Xa Chu Rang'!$AM$46</f>
        <v>0</v>
      </c>
      <c r="I43" s="17">
        <f>'[1]5_Xa Po To'!$AM$46</f>
        <v>0</v>
      </c>
      <c r="J43" s="17">
        <f>'[1]6_Xa Ia Broai'!$AM$46</f>
        <v>0</v>
      </c>
      <c r="K43" s="17">
        <f>'[1]7_Xa Ia Tul'!$AM$46</f>
        <v>0</v>
      </c>
      <c r="L43" s="17">
        <f>'[1]9_Xa Ia KDam'!$AM$46</f>
        <v>0</v>
      </c>
      <c r="M43" s="17">
        <f>'[1]8_Xa Chu Mo'!$AM$46</f>
        <v>0</v>
      </c>
      <c r="N43" s="17">
        <f>'[1]10_Off'!$AM$46</f>
        <v>0</v>
      </c>
      <c r="O43" s="17">
        <f>'[1]11_Off'!$AM$46</f>
        <v>0</v>
      </c>
      <c r="P43" s="17">
        <f>'[1]12_Off'!$AM$46</f>
        <v>0</v>
      </c>
      <c r="Q43" s="17">
        <f>'[1]13_Off'!$AM$46</f>
        <v>0</v>
      </c>
      <c r="R43" s="17">
        <f>'[1]14_Off'!$AM$46</f>
        <v>0</v>
      </c>
      <c r="S43" s="29">
        <f>'[1]15_Off'!$AM$46</f>
        <v>0</v>
      </c>
      <c r="T43" s="16"/>
    </row>
    <row r="44" spans="1:20" s="14" customFormat="1" ht="15" x14ac:dyDescent="0.25">
      <c r="A44" s="33">
        <v>2.2400000000000002</v>
      </c>
      <c r="B44" s="15" t="s">
        <v>92</v>
      </c>
      <c r="C44" s="41" t="s">
        <v>93</v>
      </c>
      <c r="D44" s="17">
        <f t="shared" si="1"/>
        <v>0</v>
      </c>
      <c r="E44" s="17">
        <f>'[1]1_Xa Ia Trok'!$AN$46</f>
        <v>0</v>
      </c>
      <c r="F44" s="17">
        <f>'[1]2_Xa Ia Mron'!$AN$46</f>
        <v>0</v>
      </c>
      <c r="G44" s="17">
        <f>'[1]3_Xa Kim Tan'!$AN$46</f>
        <v>0</v>
      </c>
      <c r="H44" s="17">
        <f>'[1]4_Xa Chu Rang'!$AN$46</f>
        <v>0</v>
      </c>
      <c r="I44" s="17">
        <f>'[1]5_Xa Po To'!$AN$46</f>
        <v>0</v>
      </c>
      <c r="J44" s="17">
        <f>'[1]6_Xa Ia Broai'!$AN$46</f>
        <v>0</v>
      </c>
      <c r="K44" s="17">
        <f>'[1]7_Xa Ia Tul'!$AN$46</f>
        <v>0</v>
      </c>
      <c r="L44" s="17">
        <f>'[1]9_Xa Ia KDam'!$AN$46</f>
        <v>0</v>
      </c>
      <c r="M44" s="17">
        <f>'[1]8_Xa Chu Mo'!$AN$46</f>
        <v>0</v>
      </c>
      <c r="N44" s="17">
        <f>'[1]10_Off'!$AN$46</f>
        <v>0</v>
      </c>
      <c r="O44" s="17">
        <f>'[1]11_Off'!$AN$46</f>
        <v>0</v>
      </c>
      <c r="P44" s="17">
        <f>'[1]12_Off'!$AN$46</f>
        <v>0</v>
      </c>
      <c r="Q44" s="17">
        <f>'[1]13_Off'!$AN$46</f>
        <v>0</v>
      </c>
      <c r="R44" s="17">
        <f>'[1]14_Off'!$AN$46</f>
        <v>0</v>
      </c>
      <c r="S44" s="29">
        <f>'[1]15_Off'!$AN$46</f>
        <v>0</v>
      </c>
      <c r="T44" s="16"/>
    </row>
    <row r="45" spans="1:20" s="14" customFormat="1" ht="15" x14ac:dyDescent="0.25">
      <c r="A45" s="33">
        <v>2.25</v>
      </c>
      <c r="B45" s="15" t="s">
        <v>94</v>
      </c>
      <c r="C45" s="41" t="s">
        <v>95</v>
      </c>
      <c r="D45" s="17">
        <f t="shared" si="1"/>
        <v>0</v>
      </c>
      <c r="E45" s="17">
        <f>'[1]1_Xa Ia Trok'!$AO$46</f>
        <v>0</v>
      </c>
      <c r="F45" s="17">
        <f>'[1]2_Xa Ia Mron'!$AO$46</f>
        <v>0</v>
      </c>
      <c r="G45" s="17">
        <f>'[1]3_Xa Kim Tan'!$AO$46</f>
        <v>0</v>
      </c>
      <c r="H45" s="17">
        <f>'[1]4_Xa Chu Rang'!$AO$46</f>
        <v>0</v>
      </c>
      <c r="I45" s="17">
        <f>'[1]5_Xa Po To'!$AO$46</f>
        <v>0</v>
      </c>
      <c r="J45" s="17">
        <f>'[1]6_Xa Ia Broai'!$AO$46</f>
        <v>0</v>
      </c>
      <c r="K45" s="17">
        <f>'[1]7_Xa Ia Tul'!$AO$46</f>
        <v>0</v>
      </c>
      <c r="L45" s="17">
        <f>'[1]9_Xa Ia KDam'!$AO$46</f>
        <v>0</v>
      </c>
      <c r="M45" s="17">
        <f>'[1]8_Xa Chu Mo'!$AO$46</f>
        <v>0</v>
      </c>
      <c r="N45" s="17">
        <f>'[1]10_Off'!$AO$46</f>
        <v>0</v>
      </c>
      <c r="O45" s="17">
        <f>'[1]11_Off'!$AO$46</f>
        <v>0</v>
      </c>
      <c r="P45" s="17">
        <f>'[1]12_Off'!$AO$46</f>
        <v>0</v>
      </c>
      <c r="Q45" s="17">
        <f>'[1]13_Off'!$AO$46</f>
        <v>0</v>
      </c>
      <c r="R45" s="17">
        <f>'[1]14_Off'!$AO$46</f>
        <v>0</v>
      </c>
      <c r="S45" s="29">
        <f>'[1]15_Off'!$AO$46</f>
        <v>0</v>
      </c>
      <c r="T45" s="16"/>
    </row>
    <row r="46" spans="1:20" s="14" customFormat="1" thickBot="1" x14ac:dyDescent="0.3">
      <c r="A46" s="48">
        <v>2.2599999999999998</v>
      </c>
      <c r="B46" s="49" t="s">
        <v>96</v>
      </c>
      <c r="C46" s="50" t="s">
        <v>97</v>
      </c>
      <c r="D46" s="53">
        <f t="shared" si="1"/>
        <v>0</v>
      </c>
      <c r="E46" s="53">
        <f>'[1]1_Xa Ia Trok'!$AP$46</f>
        <v>0</v>
      </c>
      <c r="F46" s="53">
        <f>'[1]2_Xa Ia Mron'!$AP$46</f>
        <v>0</v>
      </c>
      <c r="G46" s="53">
        <f>'[1]3_Xa Kim Tan'!$AP$46</f>
        <v>0</v>
      </c>
      <c r="H46" s="53">
        <f>'[1]4_Xa Chu Rang'!$AP$46</f>
        <v>0</v>
      </c>
      <c r="I46" s="53">
        <f>'[1]5_Xa Po To'!$AP$46</f>
        <v>0</v>
      </c>
      <c r="J46" s="53">
        <f>'[1]6_Xa Ia Broai'!$AP$46</f>
        <v>0</v>
      </c>
      <c r="K46" s="53">
        <f>'[1]7_Xa Ia Tul'!$AP$46</f>
        <v>0</v>
      </c>
      <c r="L46" s="53">
        <f>'[1]9_Xa Ia KDam'!$AP$46</f>
        <v>0</v>
      </c>
      <c r="M46" s="53">
        <f>'[1]8_Xa Chu Mo'!$AP$46</f>
        <v>0</v>
      </c>
      <c r="N46" s="53">
        <f>'[1]10_Off'!$AP$46</f>
        <v>0</v>
      </c>
      <c r="O46" s="53">
        <f>'[1]11_Off'!$AP$46</f>
        <v>0</v>
      </c>
      <c r="P46" s="53">
        <f>'[1]12_Off'!$AP$46</f>
        <v>0</v>
      </c>
      <c r="Q46" s="53">
        <f>'[1]13_Off'!$AP$46</f>
        <v>0</v>
      </c>
      <c r="R46" s="53">
        <f>'[1]14_Off'!$AP$46</f>
        <v>0</v>
      </c>
      <c r="S46" s="54">
        <f>'[1]15_Off'!$AP$46</f>
        <v>0</v>
      </c>
      <c r="T46" s="16"/>
    </row>
    <row r="47" spans="1:20" s="14" customFormat="1" ht="15" x14ac:dyDescent="0.25">
      <c r="A47" s="56"/>
      <c r="B47" s="57"/>
      <c r="C47" s="56"/>
      <c r="D47" s="18"/>
      <c r="E47" s="18"/>
      <c r="F47" s="18"/>
      <c r="G47" s="18"/>
      <c r="H47" s="18"/>
      <c r="I47" s="18"/>
      <c r="J47" s="18"/>
      <c r="K47" s="18"/>
      <c r="L47" s="18"/>
      <c r="M47" s="18"/>
      <c r="N47" s="18"/>
      <c r="O47" s="18"/>
      <c r="P47" s="18"/>
      <c r="Q47" s="18"/>
      <c r="R47" s="18"/>
      <c r="S47" s="18"/>
      <c r="T47" s="16"/>
    </row>
    <row r="48" spans="1:20" s="14" customFormat="1" ht="15" x14ac:dyDescent="0.25">
      <c r="A48" s="56"/>
      <c r="B48" s="57"/>
      <c r="C48" s="56"/>
      <c r="D48" s="18"/>
      <c r="E48" s="18"/>
      <c r="F48" s="18"/>
      <c r="G48" s="18"/>
      <c r="H48" s="18"/>
      <c r="I48" s="18"/>
      <c r="J48" s="18"/>
      <c r="K48" s="18"/>
      <c r="L48" s="18"/>
      <c r="M48" s="18"/>
      <c r="N48" s="18"/>
      <c r="O48" s="18"/>
      <c r="P48" s="18"/>
      <c r="Q48" s="18"/>
      <c r="R48" s="18"/>
      <c r="S48" s="18"/>
      <c r="T48" s="16"/>
    </row>
    <row r="49" spans="1:20" s="14" customFormat="1" ht="15" x14ac:dyDescent="0.25">
      <c r="A49" s="56"/>
      <c r="B49" s="57"/>
      <c r="C49" s="56"/>
      <c r="D49" s="18"/>
      <c r="E49" s="18"/>
      <c r="F49" s="18"/>
      <c r="G49" s="18"/>
      <c r="H49" s="18"/>
      <c r="I49" s="18"/>
      <c r="J49" s="18"/>
      <c r="K49" s="18"/>
      <c r="L49" s="18"/>
      <c r="M49" s="18"/>
      <c r="N49" s="18"/>
      <c r="O49" s="18"/>
      <c r="P49" s="18"/>
      <c r="Q49" s="18"/>
      <c r="R49" s="18"/>
      <c r="S49" s="18"/>
      <c r="T49" s="16"/>
    </row>
    <row r="50" spans="1:20" ht="9.9499999999999993" customHeight="1" x14ac:dyDescent="0.25">
      <c r="S50" s="55" t="str">
        <f>Title!C23</f>
        <v>Designed by:  Nguyễn Ninh Hải - Nong Lam University | Phone: 0937.359.888</v>
      </c>
    </row>
    <row r="51" spans="1:20" ht="9.9499999999999993" customHeight="1" x14ac:dyDescent="0.25">
      <c r="S51" s="55" t="str">
        <f>Title!C24</f>
        <v>Email: Nguyenninhhaii@gmail.com | Ngninhhai@hcmuaf.edu.vn</v>
      </c>
    </row>
    <row r="52" spans="1:20" ht="9.9499999999999993" customHeight="1" x14ac:dyDescent="0.25">
      <c r="S52" s="55" t="str">
        <f>Title!C25</f>
        <v>Website: https://sites.google.com/view/nguyenninhhai/</v>
      </c>
    </row>
  </sheetData>
  <mergeCells count="9">
    <mergeCell ref="A4:S4"/>
    <mergeCell ref="A3:S3"/>
    <mergeCell ref="A2:S2"/>
    <mergeCell ref="A5:R5"/>
    <mergeCell ref="A6:A7"/>
    <mergeCell ref="B6:B7"/>
    <mergeCell ref="C6:C7"/>
    <mergeCell ref="D6:D7"/>
    <mergeCell ref="E6:S6"/>
  </mergeCells>
  <pageMargins left="0.25" right="0" top="0.5" bottom="0.25" header="0.3" footer="0.3"/>
  <pageSetup paperSize="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Title</vt:lpstr>
      <vt:lpstr>Thực hiện 2020</vt:lpstr>
      <vt:lpstr>Sheet3</vt:lpstr>
      <vt:lpstr>01 CH</vt:lpstr>
      <vt:lpstr>02 CH</vt:lpstr>
      <vt:lpstr>02CH</vt:lpstr>
      <vt:lpstr>03CH</vt:lpstr>
      <vt:lpstr>04CH</vt:lpstr>
      <vt:lpstr>05CH</vt:lpstr>
      <vt:lpstr>03 CH</vt:lpstr>
      <vt:lpstr>04 CH</vt:lpstr>
      <vt:lpstr>05 CH</vt:lpstr>
      <vt:lpstr>06 CH</vt:lpstr>
      <vt:lpstr>07 CH</vt:lpstr>
      <vt:lpstr>DMCT_21_30</vt:lpstr>
      <vt:lpstr>11CH</vt:lpstr>
      <vt:lpstr>12CH</vt:lpstr>
      <vt:lpstr>08 CH</vt:lpstr>
      <vt:lpstr>KH_2021</vt:lpstr>
      <vt:lpstr>Compare 20-30</vt:lpstr>
      <vt:lpstr>Compare 2</vt:lpstr>
      <vt:lpstr>Compare</vt:lpstr>
      <vt:lpstr>Land profits</vt:lpstr>
      <vt:lpstr>Đất_khu_vui_chơi__giải_trí_công_cộng</vt:lpstr>
      <vt:lpstr>'02 CH'!Print_Titles</vt:lpstr>
      <vt:lpstr>'07 CH'!Print_Titles</vt:lpstr>
      <vt:lpstr>'08 CH'!Print_Titles</vt:lpstr>
      <vt:lpstr>DMCT_21_30!Print_Titles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2021-03-04T01:17:12Z</cp:lastPrinted>
  <dcterms:created xsi:type="dcterms:W3CDTF">2017-03-25T06:56:54Z</dcterms:created>
  <dcterms:modified xsi:type="dcterms:W3CDTF">2021-03-04T02:53:49Z</dcterms:modified>
</cp:coreProperties>
</file>